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lton.kaltenfeldt\Downloads\"/>
    </mc:Choice>
  </mc:AlternateContent>
  <xr:revisionPtr revIDLastSave="0" documentId="13_ncr:1_{F5185BEC-28C6-482E-95B7-EC34CF20A145}" xr6:coauthVersionLast="47" xr6:coauthVersionMax="47" xr10:uidLastSave="{00000000-0000-0000-0000-000000000000}"/>
  <bookViews>
    <workbookView xWindow="-43185" yWindow="-615" windowWidth="40455" windowHeight="16095" xr2:uid="{00000000-000D-0000-FFFF-FFFF00000000}"/>
  </bookViews>
  <sheets>
    <sheet name="Overview Repor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5" i="1" l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<sst xmlns="http://schemas.openxmlformats.org/spreadsheetml/2006/main" count="1131" uniqueCount="649">
  <si>
    <t>St. Therese Catholic Academy</t>
  </si>
  <si>
    <t>Seattle, Washington</t>
  </si>
  <si>
    <t>Emerald Learning Center</t>
  </si>
  <si>
    <t>Tacoma, Washington</t>
  </si>
  <si>
    <t>St. Charles Catholic School</t>
  </si>
  <si>
    <t>Spokane, Washington</t>
  </si>
  <si>
    <t>The Privett Academy</t>
  </si>
  <si>
    <t>Mercer Island, Washington</t>
  </si>
  <si>
    <t>Northwest Christian Schools</t>
  </si>
  <si>
    <t>Colbert, Washington</t>
  </si>
  <si>
    <t>Silverwood School</t>
  </si>
  <si>
    <t>Poulsbo, Washington</t>
  </si>
  <si>
    <t>St. Matthew School</t>
  </si>
  <si>
    <t>Mukilteo Academy</t>
  </si>
  <si>
    <t>Mukilteo, Washington</t>
  </si>
  <si>
    <t xml:space="preserve">Albayan Science Academy </t>
  </si>
  <si>
    <t>Bothell, Washington</t>
  </si>
  <si>
    <t>Puget Sound Adventist Academy</t>
  </si>
  <si>
    <t>Kirkland, Washington</t>
  </si>
  <si>
    <t>Crosspoint Christian School</t>
  </si>
  <si>
    <t>Dartmoor School</t>
  </si>
  <si>
    <t>Issaquah, Washington</t>
  </si>
  <si>
    <t>The Kineo School</t>
  </si>
  <si>
    <t>O'Dea High School</t>
  </si>
  <si>
    <t>Cedar Crest Academy, Bellewood</t>
  </si>
  <si>
    <t>Bellevue, Washington</t>
  </si>
  <si>
    <t>Embrace Learning Institute, LLC</t>
  </si>
  <si>
    <t>Poulsbo Adventist School</t>
  </si>
  <si>
    <t>Olympic Christian School</t>
  </si>
  <si>
    <t>Port Angeles, Washington</t>
  </si>
  <si>
    <t>Bellevue Christian School Clyde Hill</t>
  </si>
  <si>
    <t>Clyde Hill, Washington</t>
  </si>
  <si>
    <t>New Horizon School</t>
  </si>
  <si>
    <t>Renton, Washington</t>
  </si>
  <si>
    <t>Anacortes Christian School</t>
  </si>
  <si>
    <t>Anacortes, Washington</t>
  </si>
  <si>
    <t>Bellevue Children's Academy-Satellite 2</t>
  </si>
  <si>
    <t>Madrona School</t>
  </si>
  <si>
    <t>Bainbridge Island, Washington</t>
  </si>
  <si>
    <t>Agape Christian Academy</t>
  </si>
  <si>
    <t>Camas, Washington</t>
  </si>
  <si>
    <t>St. George Parish School</t>
  </si>
  <si>
    <t>Brock's Academy</t>
  </si>
  <si>
    <t>Woodinville, Washington</t>
  </si>
  <si>
    <t>Cornerstone Christian Academy for Learning and Leadership</t>
  </si>
  <si>
    <t>Battle Ground, Washington</t>
  </si>
  <si>
    <t>Children's Garden Montessori / Cadence Academy Montessori</t>
  </si>
  <si>
    <t>Richland, Washington</t>
  </si>
  <si>
    <t>St. Mary's Academy</t>
  </si>
  <si>
    <t>Hamlin Robinson School</t>
  </si>
  <si>
    <t>Achievian Academy</t>
  </si>
  <si>
    <t>Assumption Parish Catholic School</t>
  </si>
  <si>
    <t>St. John Vianney Catholic School</t>
  </si>
  <si>
    <t>Spokane Valley, Washington</t>
  </si>
  <si>
    <t>Alta Vista Academy</t>
  </si>
  <si>
    <t>Port Orchard, Washington</t>
  </si>
  <si>
    <t>Our Lady of Fatima Parish School</t>
  </si>
  <si>
    <t>Heritage Christian Academy</t>
  </si>
  <si>
    <t>Salish School of Spokane</t>
  </si>
  <si>
    <t>Our Lady of Hope School</t>
  </si>
  <si>
    <t>Everett, Washington</t>
  </si>
  <si>
    <t>Seattle Academy of Arts and Sciences</t>
  </si>
  <si>
    <t>Ridge Christian Academy</t>
  </si>
  <si>
    <t>St. Francis of Assisi School</t>
  </si>
  <si>
    <t>Burien, Washington</t>
  </si>
  <si>
    <t>Saint George's School</t>
  </si>
  <si>
    <t>Bellevue Montessori School</t>
  </si>
  <si>
    <t>Cedar Park Christian School</t>
  </si>
  <si>
    <t>Mill Creek, Washington</t>
  </si>
  <si>
    <t>Seattle Christian School</t>
  </si>
  <si>
    <t>SeaTac, Washington</t>
  </si>
  <si>
    <t>The Bush School</t>
  </si>
  <si>
    <t>Island Christian Academy</t>
  </si>
  <si>
    <t>Langley, Washington</t>
  </si>
  <si>
    <t>Academy Northwest</t>
  </si>
  <si>
    <t>Marysville, Washington</t>
  </si>
  <si>
    <t>Christ the King Catholic School</t>
  </si>
  <si>
    <t>The Polytech</t>
  </si>
  <si>
    <t>Woodinville Montessori School</t>
  </si>
  <si>
    <t>Seattle Hebrew Academy</t>
  </si>
  <si>
    <t>The Bear Creek School</t>
  </si>
  <si>
    <t>Redmond, Washington</t>
  </si>
  <si>
    <t>Laurel Academy</t>
  </si>
  <si>
    <t>Centralia Christian School</t>
  </si>
  <si>
    <t>Centralia, Washington</t>
  </si>
  <si>
    <t>St. Anthony Elementary School</t>
  </si>
  <si>
    <t>St. Paul's Lutheran School</t>
  </si>
  <si>
    <t>Wenatchee, Washington</t>
  </si>
  <si>
    <t>Snoqualmie Springs School</t>
  </si>
  <si>
    <t>Ebenezer Christian School</t>
  </si>
  <si>
    <t>Lynden, Washington</t>
  </si>
  <si>
    <t>St. Nicholas Catholic School</t>
  </si>
  <si>
    <t>Gig Harbor, Washington</t>
  </si>
  <si>
    <t>The Meridian School</t>
  </si>
  <si>
    <t>Upper Valley Christian School</t>
  </si>
  <si>
    <t>Leavenworth, Washington</t>
  </si>
  <si>
    <t>Sunnyside Christian High School</t>
  </si>
  <si>
    <t>Sunnyside, Washington</t>
  </si>
  <si>
    <t>Oak Harbor Christian School</t>
  </si>
  <si>
    <t>Oak Harbor, Washington</t>
  </si>
  <si>
    <t>Riverday School</t>
  </si>
  <si>
    <t>Sunbeams Lutheran School</t>
  </si>
  <si>
    <t>Kent, Washington</t>
  </si>
  <si>
    <t>The Perkins School</t>
  </si>
  <si>
    <t>North Country Christian School</t>
  </si>
  <si>
    <t>Oroville, Washington</t>
  </si>
  <si>
    <t>Chesterton Academy of Notre Dame</t>
  </si>
  <si>
    <t>Journey Christian School</t>
  </si>
  <si>
    <t>Kelso, Washington</t>
  </si>
  <si>
    <t>Mannahouse Christian Academy</t>
  </si>
  <si>
    <t>Vancouver, Washington</t>
  </si>
  <si>
    <t>Walla Walla Valley Academy</t>
  </si>
  <si>
    <t>College Place, Washington</t>
  </si>
  <si>
    <t>Harrah Community Christian School</t>
  </si>
  <si>
    <t>Harrah, Washington</t>
  </si>
  <si>
    <t>Westside School</t>
  </si>
  <si>
    <t>Close Reach Academy</t>
  </si>
  <si>
    <t>Bellevue , Washington</t>
  </si>
  <si>
    <t>Washington Spectrum Schools</t>
  </si>
  <si>
    <t>Maple Valley, Washington</t>
  </si>
  <si>
    <t>Yellow Wood Academy</t>
  </si>
  <si>
    <t>Orcas Christian School</t>
  </si>
  <si>
    <t>Eastsound, Washington</t>
  </si>
  <si>
    <t>Hyla School (High School)</t>
  </si>
  <si>
    <t>Sarodgini Children's Academy</t>
  </si>
  <si>
    <t>Ashé Preparatory Academy</t>
  </si>
  <si>
    <t>Everett Montessori Academy</t>
  </si>
  <si>
    <t>Holy Family School - Clarkston</t>
  </si>
  <si>
    <t>Clarkston, Washington</t>
  </si>
  <si>
    <t>BK Academy</t>
  </si>
  <si>
    <t>Evergreen Lutheran High School</t>
  </si>
  <si>
    <t>International Friends School</t>
  </si>
  <si>
    <t>St. Joseph Catholic School</t>
  </si>
  <si>
    <t>Lewis County Adventist School</t>
  </si>
  <si>
    <t>Chehalis, Washington</t>
  </si>
  <si>
    <t>West Seattle Montessori School</t>
  </si>
  <si>
    <t>French American School of Puget Sound</t>
  </si>
  <si>
    <t>Seattle Preparatory School</t>
  </si>
  <si>
    <t>Bremerton, Washington</t>
  </si>
  <si>
    <t>Spruce Street School</t>
  </si>
  <si>
    <t>NOVA School</t>
  </si>
  <si>
    <t>Olympia, Washington</t>
  </si>
  <si>
    <t>The Cor Deo School</t>
  </si>
  <si>
    <t>Hyla School</t>
  </si>
  <si>
    <t>Upper Columbia Academy</t>
  </si>
  <si>
    <t>Spangle, Washington</t>
  </si>
  <si>
    <t>Green Gables Montessori</t>
  </si>
  <si>
    <t>Silverdale, Washington</t>
  </si>
  <si>
    <t>Eastside Academics School</t>
  </si>
  <si>
    <t>Johnson Christian School</t>
  </si>
  <si>
    <t>Colville, Washington</t>
  </si>
  <si>
    <t>Little Oak Montessori School</t>
  </si>
  <si>
    <t>White Salmon, Washington</t>
  </si>
  <si>
    <t>Immaculate Conception Regional School</t>
  </si>
  <si>
    <t>Mount Vernon, Washington</t>
  </si>
  <si>
    <t>Explorations Academy</t>
  </si>
  <si>
    <t>Bellingham, Washington</t>
  </si>
  <si>
    <t>St. Rose of Lima Catholic School</t>
  </si>
  <si>
    <t>Ephrata, Washington</t>
  </si>
  <si>
    <t>Fusion Academy</t>
  </si>
  <si>
    <t>Lakeside School</t>
  </si>
  <si>
    <t>Riverside Christian School - Washougal</t>
  </si>
  <si>
    <t>Washougal, Washington</t>
  </si>
  <si>
    <t>Lakewood Lutheran School</t>
  </si>
  <si>
    <t>Lakewood, Washington</t>
  </si>
  <si>
    <t>Imagination School</t>
  </si>
  <si>
    <t>Cedar Crest Academy, Park Highland</t>
  </si>
  <si>
    <t>Cascade Christian Schools</t>
  </si>
  <si>
    <t>Puyallup, Washington</t>
  </si>
  <si>
    <t>Seattle Girls' School</t>
  </si>
  <si>
    <t>Soundview School</t>
  </si>
  <si>
    <t>Lynnwood, Washington</t>
  </si>
  <si>
    <t>Saddle Mountain School</t>
  </si>
  <si>
    <t>Othello, Washington</t>
  </si>
  <si>
    <t>reSTART Leadership Academy Wood Creek</t>
  </si>
  <si>
    <t>Monroe, Washington</t>
  </si>
  <si>
    <t>Global Science Academy</t>
  </si>
  <si>
    <t>Glendale Christian School</t>
  </si>
  <si>
    <t>New Life Christian School</t>
  </si>
  <si>
    <t>Covenant Christian School</t>
  </si>
  <si>
    <t>Parkland Lutheran School</t>
  </si>
  <si>
    <t>West Sound Academy</t>
  </si>
  <si>
    <t>Warden Hutterian School</t>
  </si>
  <si>
    <t>Warden, Washington</t>
  </si>
  <si>
    <t>Calvary Christian School</t>
  </si>
  <si>
    <t>Kennewick, Washington</t>
  </si>
  <si>
    <t>Three Rivers Christian School</t>
  </si>
  <si>
    <t>Longview, Washington</t>
  </si>
  <si>
    <t>Spring Academy</t>
  </si>
  <si>
    <t>Phoenix Academy</t>
  </si>
  <si>
    <t>St. Charles Borromeo Catholic School</t>
  </si>
  <si>
    <t>Cedar Crest Academy, Redmond</t>
  </si>
  <si>
    <t>Christian Heritage School</t>
  </si>
  <si>
    <t>Edwall, Washington</t>
  </si>
  <si>
    <t>Christian Worship Center Academy</t>
  </si>
  <si>
    <t>Zillah, Washington</t>
  </si>
  <si>
    <t>Cascades Montessori Middle School</t>
  </si>
  <si>
    <t>Trillium Academy</t>
  </si>
  <si>
    <t>Slavic Christian Academy</t>
  </si>
  <si>
    <t>St. Michael Catholic School</t>
  </si>
  <si>
    <t>Snohomish, Washington</t>
  </si>
  <si>
    <t>Northshore Christian Academy</t>
  </si>
  <si>
    <t>First Presbyterian Christian School</t>
  </si>
  <si>
    <t>Grace Alliance Christian School</t>
  </si>
  <si>
    <t>Arlington Christian School</t>
  </si>
  <si>
    <t>Arlington, Washington</t>
  </si>
  <si>
    <t>Risalah School of Excellence</t>
  </si>
  <si>
    <t>Brooklake Christian School</t>
  </si>
  <si>
    <t>Federal Way, Washington</t>
  </si>
  <si>
    <t>St. Luke School</t>
  </si>
  <si>
    <t>Shoreline, Washington</t>
  </si>
  <si>
    <t>Wyldwood Prep</t>
  </si>
  <si>
    <t>Northwest Education Academy</t>
  </si>
  <si>
    <t>Providence Classical Christian School</t>
  </si>
  <si>
    <t>Villa Academy</t>
  </si>
  <si>
    <t>Olympia Community School</t>
  </si>
  <si>
    <t>All-Star Academy</t>
  </si>
  <si>
    <t>Preston, Washington</t>
  </si>
  <si>
    <t>reSTART Leadership Academy Sky Ridge</t>
  </si>
  <si>
    <t>Wellington School</t>
  </si>
  <si>
    <t>Olympia Waldorf School</t>
  </si>
  <si>
    <t>Morningside Academy</t>
  </si>
  <si>
    <t>Monroe Christian School</t>
  </si>
  <si>
    <t>The Robert Williams School of Arts &amp; Sciences</t>
  </si>
  <si>
    <t>Gig Harbor Academy</t>
  </si>
  <si>
    <t>Redeemer Christian School - Fairwood</t>
  </si>
  <si>
    <t>Moses Lake Christian Academy</t>
  </si>
  <si>
    <t>Moses Lake, Washington</t>
  </si>
  <si>
    <t>Bethlehem Lutheran School</t>
  </si>
  <si>
    <t>St. Joseph Parish School</t>
  </si>
  <si>
    <t>Snoqualmie, Washington</t>
  </si>
  <si>
    <t>Cataldo Catholic School</t>
  </si>
  <si>
    <t>Maps Precious Hearts School</t>
  </si>
  <si>
    <t>Excellence Learning Pod</t>
  </si>
  <si>
    <t>Mosaic Montessori</t>
  </si>
  <si>
    <t>Carnation, Washington</t>
  </si>
  <si>
    <t>Kennedy Catholic High School</t>
  </si>
  <si>
    <t>Holy Trinity Lutheran School</t>
  </si>
  <si>
    <t>Des Moines, Washington</t>
  </si>
  <si>
    <t>The Island School</t>
  </si>
  <si>
    <t>University Preparatory Academy</t>
  </si>
  <si>
    <t>Cascadia School</t>
  </si>
  <si>
    <t>Spanish With Sarah</t>
  </si>
  <si>
    <t>Our Lady Star of the Sea Catholic School</t>
  </si>
  <si>
    <t>Puget Sound Community School</t>
  </si>
  <si>
    <t>Charles Wright Academy</t>
  </si>
  <si>
    <t>Forest Ridge School of the Sacred Heart</t>
  </si>
  <si>
    <t>Bright Water Waldorf School</t>
  </si>
  <si>
    <t>Burley Christian School Secondary</t>
  </si>
  <si>
    <t>Explorer West an Independent Middle School</t>
  </si>
  <si>
    <t>Redeemer Christian High School - Black Diamond</t>
  </si>
  <si>
    <t>Auburn, Washington</t>
  </si>
  <si>
    <t>St. Joseph School</t>
  </si>
  <si>
    <t>Sonshine Christian School</t>
  </si>
  <si>
    <t>Holy Rosary School - Edmonds</t>
  </si>
  <si>
    <t>Edmonds, Washington</t>
  </si>
  <si>
    <t>Holy Family Parish School</t>
  </si>
  <si>
    <t>St. Michael Parish School</t>
  </si>
  <si>
    <t>The Lake and Park School</t>
  </si>
  <si>
    <t>The Valley School</t>
  </si>
  <si>
    <t>Matheia School</t>
  </si>
  <si>
    <t>Montessori Country School</t>
  </si>
  <si>
    <t>Ellensburg, Washington</t>
  </si>
  <si>
    <t>Living Montessori Education Community</t>
  </si>
  <si>
    <t>Sno King Academy</t>
  </si>
  <si>
    <t>Global Idea School</t>
  </si>
  <si>
    <t>Hearts Gathered Waterfall School</t>
  </si>
  <si>
    <t>Omak, Washington</t>
  </si>
  <si>
    <t>Solomon International School</t>
  </si>
  <si>
    <t>All Saints Catholic School</t>
  </si>
  <si>
    <t>Kitsap Adventist Christian School</t>
  </si>
  <si>
    <t>St. Frances Cabrini School</t>
  </si>
  <si>
    <t>Tree Hill Learning Center</t>
  </si>
  <si>
    <t>St. Mary Catholic School</t>
  </si>
  <si>
    <t>Alger Learning Center</t>
  </si>
  <si>
    <t>Northwest Christian Academy</t>
  </si>
  <si>
    <t>Lacey, Washington</t>
  </si>
  <si>
    <t>Seattle Nativity School</t>
  </si>
  <si>
    <t>Peninsula Adventist Elementary School</t>
  </si>
  <si>
    <t>Sequim, Washington</t>
  </si>
  <si>
    <t>Cedar Crest Academy, Northup</t>
  </si>
  <si>
    <t>Academy Schools</t>
  </si>
  <si>
    <t>Tukwila, Washington</t>
  </si>
  <si>
    <t>Seattle Amistad School</t>
  </si>
  <si>
    <t>Grace Christian Academy</t>
  </si>
  <si>
    <t>Republic, Washington</t>
  </si>
  <si>
    <t>Eastside Academy</t>
  </si>
  <si>
    <t>All Saints Catholic School Middle School</t>
  </si>
  <si>
    <t>DeSales Catholic High School</t>
  </si>
  <si>
    <t>Walla Walla, Washington</t>
  </si>
  <si>
    <t>Joyful Scholars Montessori School</t>
  </si>
  <si>
    <t>Mount Vernon Christian School</t>
  </si>
  <si>
    <t xml:space="preserve">Pursuit Elementary </t>
  </si>
  <si>
    <t>Seattle Country Day School</t>
  </si>
  <si>
    <t>Saint Patrick Catholic School</t>
  </si>
  <si>
    <t>Pasco, Washington</t>
  </si>
  <si>
    <t>St. Bernadette School</t>
  </si>
  <si>
    <t>Chrysalis School</t>
  </si>
  <si>
    <t>Sound Christian Academy</t>
  </si>
  <si>
    <t>Our Lady of Lourdes Catholic School</t>
  </si>
  <si>
    <t>Fiddlehead Montessori</t>
  </si>
  <si>
    <t>Bethany Lutheran Elementary</t>
  </si>
  <si>
    <t>Seattle Jewish Community School</t>
  </si>
  <si>
    <t>Northlake Academy</t>
  </si>
  <si>
    <t>La Salle High School</t>
  </si>
  <si>
    <t>Union Gap, Washington</t>
  </si>
  <si>
    <t>Five Acre School</t>
  </si>
  <si>
    <t>Bel-Red Bilingual Academy</t>
  </si>
  <si>
    <t>Christ the Teacher Catholic School</t>
  </si>
  <si>
    <t>Yakima, Washington</t>
  </si>
  <si>
    <t>Providence Christian School NW</t>
  </si>
  <si>
    <t>Ferndale, Washington</t>
  </si>
  <si>
    <t>University Place, Washington</t>
  </si>
  <si>
    <t>Pope John Paul II High School</t>
  </si>
  <si>
    <t>Seabury School</t>
  </si>
  <si>
    <t>Carpe Diem Academy</t>
  </si>
  <si>
    <t>Seattle Classical Christian School</t>
  </si>
  <si>
    <t>Forest Park Adventist Christian School</t>
  </si>
  <si>
    <t>Gonzaga Preparatory School</t>
  </si>
  <si>
    <t>Gospel Outreach School</t>
  </si>
  <si>
    <t>Brightmont Academy - Redmond</t>
  </si>
  <si>
    <t>Eastside Preparatory School</t>
  </si>
  <si>
    <t>The Gardner School of Arts and Sciences</t>
  </si>
  <si>
    <t>Deep Creek Hutterian School</t>
  </si>
  <si>
    <t>Reardan, Washington</t>
  </si>
  <si>
    <t>Creator's House</t>
  </si>
  <si>
    <t>Medina Academy</t>
  </si>
  <si>
    <t>Redmond</t>
  </si>
  <si>
    <t>Christ the King School</t>
  </si>
  <si>
    <t>Whidbey Island Waldorf School</t>
  </si>
  <si>
    <t>Clinton, Washington</t>
  </si>
  <si>
    <t>Evangel Classical School</t>
  </si>
  <si>
    <t>Ellensburg Christian School</t>
  </si>
  <si>
    <t>Northwest Montessori School</t>
  </si>
  <si>
    <t>The Sammamish Montessori School</t>
  </si>
  <si>
    <t>Arbor Montessori School</t>
  </si>
  <si>
    <t>Sammamish, Washington</t>
  </si>
  <si>
    <t>Oakridge Ranch-A Montessori Farm School</t>
  </si>
  <si>
    <t>Colville Valley Junior Academy</t>
  </si>
  <si>
    <t>Olympia Christian School</t>
  </si>
  <si>
    <t>Giddens School</t>
  </si>
  <si>
    <t>Pursuit Elementary</t>
  </si>
  <si>
    <t>St. John of Kronstadt Orthodox Christian School</t>
  </si>
  <si>
    <t>Khalsa Academy</t>
  </si>
  <si>
    <t>Sky Valley Adventist School</t>
  </si>
  <si>
    <t>Chestnut Hill Academy</t>
  </si>
  <si>
    <t>North Seattle French School</t>
  </si>
  <si>
    <t>St. Brendan's Catholic School</t>
  </si>
  <si>
    <t>Firm Foundation Christian School</t>
  </si>
  <si>
    <t>Cascade Christian Academy</t>
  </si>
  <si>
    <t>Holy Family School - Lacey</t>
  </si>
  <si>
    <t>Queen of Angels Catholic School</t>
  </si>
  <si>
    <t>Motion Christian School</t>
  </si>
  <si>
    <t>Visitation Catholic STEM Academy</t>
  </si>
  <si>
    <t>Brighton School</t>
  </si>
  <si>
    <t>Mountlake Terrace, Washington</t>
  </si>
  <si>
    <t>Hope Lutheran Church and School</t>
  </si>
  <si>
    <t>Citizens Academy</t>
  </si>
  <si>
    <t>International Montessori Academy</t>
  </si>
  <si>
    <t>Northwest Achieve School</t>
  </si>
  <si>
    <t>Pacific International School:Prek-3 grade</t>
  </si>
  <si>
    <t>Harbor School</t>
  </si>
  <si>
    <t>Vashon, Washington</t>
  </si>
  <si>
    <t>St. Matthew Lutheran School</t>
  </si>
  <si>
    <t>Epiphany School</t>
  </si>
  <si>
    <t>OneSchool Global</t>
  </si>
  <si>
    <t>Log Church Christian School</t>
  </si>
  <si>
    <t>Brewster, Washington</t>
  </si>
  <si>
    <t>BASIS Independent Bellevue</t>
  </si>
  <si>
    <t>Faith Baptist Academy</t>
  </si>
  <si>
    <t xml:space="preserve">Seattle VocTech School </t>
  </si>
  <si>
    <t>Tilden School</t>
  </si>
  <si>
    <t>Cornerstone Academy - Liberty Lake</t>
  </si>
  <si>
    <t>Liberty Lake, Washington</t>
  </si>
  <si>
    <t>St. Vincent de Paul School</t>
  </si>
  <si>
    <t>Redeemer Christian Middle School - Black Diamond</t>
  </si>
  <si>
    <t>St. Joseph Marquette Catholic School</t>
  </si>
  <si>
    <t>University Cooperative School</t>
  </si>
  <si>
    <t>Pacific Christian Academy</t>
  </si>
  <si>
    <t>Holy Family School - Auburn</t>
  </si>
  <si>
    <t>Omak Adventist Christian School</t>
  </si>
  <si>
    <t>Columbia Adventist Academy</t>
  </si>
  <si>
    <t>Baker View Christian School</t>
  </si>
  <si>
    <t>Billings Middle School</t>
  </si>
  <si>
    <t>Dancing Pines Montessori</t>
  </si>
  <si>
    <t>Journey School Lynnwood</t>
  </si>
  <si>
    <t>French Immersion School of Washington</t>
  </si>
  <si>
    <t>Cornerstone Christian School</t>
  </si>
  <si>
    <t>Seton Catholic College Preparatory High School</t>
  </si>
  <si>
    <t>Bellevue Children's Academy</t>
  </si>
  <si>
    <t>The Northwest School</t>
  </si>
  <si>
    <t>Spokane Christian Academy</t>
  </si>
  <si>
    <t>Valley Christian School</t>
  </si>
  <si>
    <t>Bellingham Christian School</t>
  </si>
  <si>
    <t>St. Benedict Catholic School</t>
  </si>
  <si>
    <t>Concordia Lutheran School</t>
  </si>
  <si>
    <t>Tri-Cities Prep</t>
  </si>
  <si>
    <t>Saint Thomas More Catholic School</t>
  </si>
  <si>
    <t>St. John Catholic School</t>
  </si>
  <si>
    <t>Buena Vista Seventh-day Adventist School</t>
  </si>
  <si>
    <t>Eagle View Christian School</t>
  </si>
  <si>
    <t>Yelm, Washington</t>
  </si>
  <si>
    <t>The Little School</t>
  </si>
  <si>
    <t>Everett Christian School</t>
  </si>
  <si>
    <t>Nile Christian School/Hope Academy</t>
  </si>
  <si>
    <t>Naches, Washington</t>
  </si>
  <si>
    <t>St. Madeleine Sophie School</t>
  </si>
  <si>
    <t>Celebration Center &amp; Celebration Kidz</t>
  </si>
  <si>
    <t>Liberty Christian School</t>
  </si>
  <si>
    <t>Seattle Area German American School</t>
  </si>
  <si>
    <t>Aquinas Classical Academy</t>
  </si>
  <si>
    <t>Goldendale Adventist Christian</t>
  </si>
  <si>
    <t>Goldendale, Washington</t>
  </si>
  <si>
    <t>Hillside Academy</t>
  </si>
  <si>
    <t>Duvall, Washington</t>
  </si>
  <si>
    <t>Grays Harbor Adventist Christian School</t>
  </si>
  <si>
    <t>Montesano, Washington</t>
  </si>
  <si>
    <t>Big Leaf Montessori</t>
  </si>
  <si>
    <t>Montessori Academy at Spring Valley</t>
  </si>
  <si>
    <t>Concordia Christian Academy</t>
  </si>
  <si>
    <t>Lighthouse Christian School</t>
  </si>
  <si>
    <t>Gersh Academy</t>
  </si>
  <si>
    <t>Bishop Blanchet High School</t>
  </si>
  <si>
    <t>Eaton Arrowsmith Academy</t>
  </si>
  <si>
    <t>Cascade Christian Schools - Frederickson</t>
  </si>
  <si>
    <t>Bellarmine Preparatory School</t>
  </si>
  <si>
    <t>Summit Classical Christian School</t>
  </si>
  <si>
    <t>St. Monica Catholic School</t>
  </si>
  <si>
    <t>Evergreen Academy Elementary School</t>
  </si>
  <si>
    <t>Heritage Christian School</t>
  </si>
  <si>
    <t>KapKa Cooperative School</t>
  </si>
  <si>
    <t>Chesterton Academy of St. Michael</t>
  </si>
  <si>
    <t>Swan School</t>
  </si>
  <si>
    <t>Port Townsend, Washington</t>
  </si>
  <si>
    <t>Yakima Adventist Christian School</t>
  </si>
  <si>
    <t>Lake Washington Girls Middle School</t>
  </si>
  <si>
    <t>Burley Christian School</t>
  </si>
  <si>
    <t>Stahlville School</t>
  </si>
  <si>
    <t>Odessa, Washington</t>
  </si>
  <si>
    <t>Whatcom Hills Waldorf School</t>
  </si>
  <si>
    <t>Overcomer Academy</t>
  </si>
  <si>
    <t>Christ the King Lutheran School</t>
  </si>
  <si>
    <t>Cascade Christian Schools - Puyallup</t>
  </si>
  <si>
    <t>Holy Rosary School - Seattle</t>
  </si>
  <si>
    <t>Palisades Christian Academy</t>
  </si>
  <si>
    <t>St. Alphonsus Parish School</t>
  </si>
  <si>
    <t>Lilac Learning Center</t>
  </si>
  <si>
    <t>The Jewish Day School Of Metropolitan Seattle</t>
  </si>
  <si>
    <t>Lynden Christian School</t>
  </si>
  <si>
    <t>Bright Light School</t>
  </si>
  <si>
    <t>Archbishop Murphy High School</t>
  </si>
  <si>
    <t>Grace Academy</t>
  </si>
  <si>
    <t>Beehave Academy</t>
  </si>
  <si>
    <t>Life Christian Academy</t>
  </si>
  <si>
    <t>Liberty Christian School of the Tri-Cities</t>
  </si>
  <si>
    <t>North Wall Schools</t>
  </si>
  <si>
    <t>St. Pius X School</t>
  </si>
  <si>
    <t>Menachem Mendel Seattle Cheder</t>
  </si>
  <si>
    <t>Rogers Adventist School</t>
  </si>
  <si>
    <t>Mason County Christian School</t>
  </si>
  <si>
    <t>Shelton, Washington</t>
  </si>
  <si>
    <t>Renton Preparatory Christian School</t>
  </si>
  <si>
    <t>Tri-City Adventist School</t>
  </si>
  <si>
    <t>Cedar River Montessori School</t>
  </si>
  <si>
    <t>Nueva Esperanza Leadership Academy</t>
  </si>
  <si>
    <t>BASIS Independent Bothell</t>
  </si>
  <si>
    <t>Harbor Montessori School Creekside</t>
  </si>
  <si>
    <t>Omak Christian School</t>
  </si>
  <si>
    <t>Riverside, Washington</t>
  </si>
  <si>
    <t>Kingspoint Christian School</t>
  </si>
  <si>
    <t>Bertschi School</t>
  </si>
  <si>
    <t>Skylar Education Academy</t>
  </si>
  <si>
    <t>Cristo Rey Jesuit Seattle High School</t>
  </si>
  <si>
    <t>St. Francis Preparatory School</t>
  </si>
  <si>
    <t>Prosser, Washington</t>
  </si>
  <si>
    <t>Woodin Valley Christian School</t>
  </si>
  <si>
    <t>Assumption / St. Bridget School</t>
  </si>
  <si>
    <t>Spokane Valley Adventist School</t>
  </si>
  <si>
    <t>Enlightium Preparatory Academy</t>
  </si>
  <si>
    <t>Redeemer Christian School - Renton</t>
  </si>
  <si>
    <t>Evergreen Christian Private School</t>
  </si>
  <si>
    <t>Faith Lutheran School</t>
  </si>
  <si>
    <t>Whidbey Christian Elementary School</t>
  </si>
  <si>
    <t>Fellowship Christian School</t>
  </si>
  <si>
    <t>The River Academy</t>
  </si>
  <si>
    <t>Brightmont Academy - Seattle</t>
  </si>
  <si>
    <t>Peace Lutheran School</t>
  </si>
  <si>
    <t>St. Thomas School</t>
  </si>
  <si>
    <t>Medina, Washington</t>
  </si>
  <si>
    <t>Mayf Academy</t>
  </si>
  <si>
    <t>St. Catherine of Siena School</t>
  </si>
  <si>
    <t>St. Philomena School</t>
  </si>
  <si>
    <t>The Clearwater School</t>
  </si>
  <si>
    <t>Northwest Christian School</t>
  </si>
  <si>
    <t>Holy Family Bilingual Catholic School</t>
  </si>
  <si>
    <t>Northwest Yeshiva High School</t>
  </si>
  <si>
    <t>Montessori at Samish Woods</t>
  </si>
  <si>
    <t>Sunrise Beach School</t>
  </si>
  <si>
    <t>Brightmont Academy - Sammamish</t>
  </si>
  <si>
    <t>Auburn Adventist Academy</t>
  </si>
  <si>
    <t>Academy for Precision Learning - Lower School</t>
  </si>
  <si>
    <t>Joyce Hope Academy</t>
  </si>
  <si>
    <t>The Franklin Academy</t>
  </si>
  <si>
    <t>Foothills Christian School</t>
  </si>
  <si>
    <t>Sacred Heart School</t>
  </si>
  <si>
    <t>Pullman Christian School</t>
  </si>
  <si>
    <t>Pullman, Washington</t>
  </si>
  <si>
    <t>Asia Pacific Language School</t>
  </si>
  <si>
    <t>Dolan Learning Center LLC</t>
  </si>
  <si>
    <t>The Madrone School (K-2)</t>
  </si>
  <si>
    <t>Spring Street International School</t>
  </si>
  <si>
    <t>Friday Harbor, Washington</t>
  </si>
  <si>
    <t>St. Mark School</t>
  </si>
  <si>
    <t>Spectrum Academy</t>
  </si>
  <si>
    <t>Eton School</t>
  </si>
  <si>
    <t>North Shore Christian School</t>
  </si>
  <si>
    <t>Manson, Washington</t>
  </si>
  <si>
    <t>St. Rose School</t>
  </si>
  <si>
    <t>Bellevue Christian School Mack Elementary</t>
  </si>
  <si>
    <t>Mukilteo Christian Academy</t>
  </si>
  <si>
    <t>St. Thomas More School</t>
  </si>
  <si>
    <t>Meadow Glade Adventist School</t>
  </si>
  <si>
    <t>Assumption Catholic School</t>
  </si>
  <si>
    <t>AbuBakr Academy</t>
  </si>
  <si>
    <t>Cedar Tree Montessori</t>
  </si>
  <si>
    <t>Holy Names Academy</t>
  </si>
  <si>
    <t>Taproot School</t>
  </si>
  <si>
    <t>Windsong School</t>
  </si>
  <si>
    <t>Gersh Academy - Bellevue</t>
  </si>
  <si>
    <t>St. Mary School</t>
  </si>
  <si>
    <t>Aberdeen, Washington</t>
  </si>
  <si>
    <t>Roots Community School</t>
  </si>
  <si>
    <t>Chelan, Washington</t>
  </si>
  <si>
    <t>Evergreen Christian School</t>
  </si>
  <si>
    <t>Skagit Adventist Academy</t>
  </si>
  <si>
    <t>Burlington, Washington</t>
  </si>
  <si>
    <t>Shoreline Christian School</t>
  </si>
  <si>
    <t>Eastside Catholic School</t>
  </si>
  <si>
    <t>University Child Development School</t>
  </si>
  <si>
    <t>Sunnyside Christian School</t>
  </si>
  <si>
    <t>Pacific Crest School</t>
  </si>
  <si>
    <t>Redeemer Christian School - Kent View</t>
  </si>
  <si>
    <t>Upper Columbia Academy Elementary School</t>
  </si>
  <si>
    <t>Green River Montessori School</t>
  </si>
  <si>
    <t>Sagebrush Elementary School</t>
  </si>
  <si>
    <t>The Downtown School: A Lakeside School</t>
  </si>
  <si>
    <t>TLC Montessori</t>
  </si>
  <si>
    <t>Washington Preparatory School</t>
  </si>
  <si>
    <t>Bethel Baptist Christian</t>
  </si>
  <si>
    <t>Spanaway, Washington</t>
  </si>
  <si>
    <t>Harbor Montessori School</t>
  </si>
  <si>
    <t>WA-Guul Academy</t>
  </si>
  <si>
    <t>Discovery Lab of Ellensburg</t>
  </si>
  <si>
    <t>Our Lady of Guadalupe Catholic School</t>
  </si>
  <si>
    <t>Family Academy</t>
  </si>
  <si>
    <t>Guardian Angel - St. Boniface</t>
  </si>
  <si>
    <t>Colton, Washington</t>
  </si>
  <si>
    <t>Curious Heads</t>
  </si>
  <si>
    <t>Capital Montessori School</t>
  </si>
  <si>
    <t>Bellevue Christian Three Points Elementary</t>
  </si>
  <si>
    <t>Pioneer School</t>
  </si>
  <si>
    <t>St. Anne School</t>
  </si>
  <si>
    <t>Salmonberry School</t>
  </si>
  <si>
    <t>Derech Emunah Seattle Jewish Girls High School</t>
  </si>
  <si>
    <t>Cascade Christian Schools - McAlder</t>
  </si>
  <si>
    <t>Tarteel School</t>
  </si>
  <si>
    <t>Riverside Christian School - Yakima</t>
  </si>
  <si>
    <t>St. Louise Parish School</t>
  </si>
  <si>
    <t>Children's Institute for Learning Differences</t>
  </si>
  <si>
    <t>Sumner, Washington</t>
  </si>
  <si>
    <t>Northern Lights Montessori Willows</t>
  </si>
  <si>
    <t>St. Michael's Academy</t>
  </si>
  <si>
    <t>Seattle Mini Medical School</t>
  </si>
  <si>
    <t>North Whidbey Kids Academy</t>
  </si>
  <si>
    <t>Monroe Montessori School</t>
  </si>
  <si>
    <t>Kirkland Seventh-day Adventist School</t>
  </si>
  <si>
    <t>Lupine Experiential School</t>
  </si>
  <si>
    <t>Arise Christian Academy</t>
  </si>
  <si>
    <t>Grace Point Academy</t>
  </si>
  <si>
    <t>Enumclaw, Washington</t>
  </si>
  <si>
    <t>Spring of Life Christian Academy</t>
  </si>
  <si>
    <t>Holy Innocents School of the Northwest</t>
  </si>
  <si>
    <t>St. Mary Magdalen School</t>
  </si>
  <si>
    <t>Open Window School</t>
  </si>
  <si>
    <t>Seattle Waldorf School</t>
  </si>
  <si>
    <t>Garden City Academy</t>
  </si>
  <si>
    <t>Saint Cecilia Catholic School</t>
  </si>
  <si>
    <t>Little Oak Montessori Children's House</t>
  </si>
  <si>
    <t>Willows Preparatory School</t>
  </si>
  <si>
    <t>Cedar Tree Classical Christian School</t>
  </si>
  <si>
    <t>Ridgefield, Washington</t>
  </si>
  <si>
    <t>The Attic Learning Community</t>
  </si>
  <si>
    <t>Montessori Children's House</t>
  </si>
  <si>
    <t>Our Lady of the Lake Catholic School</t>
  </si>
  <si>
    <t>Annie Wright Schools</t>
  </si>
  <si>
    <t>Assumption Catholic Grade School</t>
  </si>
  <si>
    <t>Harbor Christian Schools</t>
  </si>
  <si>
    <t>Zion Lutheran School</t>
  </si>
  <si>
    <t>Lake Stevens, Washington</t>
  </si>
  <si>
    <t>St. Aloysius School</t>
  </si>
  <si>
    <t>Holy Rosary Bilingual Academy</t>
  </si>
  <si>
    <t>Fife, Washington</t>
  </si>
  <si>
    <t>Les Lilas French Bilingual Community School</t>
  </si>
  <si>
    <t>Meadows Montessori School</t>
  </si>
  <si>
    <t>Liberty Launch Academy</t>
  </si>
  <si>
    <t>The Bridge School</t>
  </si>
  <si>
    <t>The Overlake School</t>
  </si>
  <si>
    <t>Academy for Precision Learning - Upper School</t>
  </si>
  <si>
    <t>Crestview Christian School</t>
  </si>
  <si>
    <t>Mission Creek Christian Education Center</t>
  </si>
  <si>
    <t>South Bend, Washington</t>
  </si>
  <si>
    <t>The Madrone School (The Grady School)</t>
  </si>
  <si>
    <t>Light of Faith Christian Academy</t>
  </si>
  <si>
    <t>Woodhaven High School</t>
  </si>
  <si>
    <t>Havenwood Learning Sanctuary</t>
  </si>
  <si>
    <t>Stillpoint School</t>
  </si>
  <si>
    <t>Northwest Christian High School</t>
  </si>
  <si>
    <t>King's Schools</t>
  </si>
  <si>
    <t>Salish Sea Deaf School</t>
  </si>
  <si>
    <t>Pacific Learning Academy</t>
  </si>
  <si>
    <t>Highbridge School</t>
  </si>
  <si>
    <t>Emerald Heights Academy</t>
  </si>
  <si>
    <t>Covenant High School</t>
  </si>
  <si>
    <t>Northwest School for Hearing-Impaired Children</t>
  </si>
  <si>
    <t>Rise Up Academy</t>
  </si>
  <si>
    <t>The Evergreen School</t>
  </si>
  <si>
    <t>Salvation Christian Academy</t>
  </si>
  <si>
    <t>Edgewood, Washington</t>
  </si>
  <si>
    <t>Whole Earth Montessori School</t>
  </si>
  <si>
    <t>St. Joseph's Catholic School</t>
  </si>
  <si>
    <t>King's Way Christian Schools</t>
  </si>
  <si>
    <t>Eastside Community School</t>
  </si>
  <si>
    <t>Cornerstone Classical Christian School</t>
  </si>
  <si>
    <t>Montessori Schools of Snohomish County</t>
  </si>
  <si>
    <t>Shelton Valley Christian School</t>
  </si>
  <si>
    <t>Three Tree Montessori School</t>
  </si>
  <si>
    <t>Valley Christian School - Auburn</t>
  </si>
  <si>
    <t xml:space="preserve">UCiC School </t>
  </si>
  <si>
    <t>Eastside Christian School</t>
  </si>
  <si>
    <t>Tacoma Christian Academy</t>
  </si>
  <si>
    <t>Trinity Catholic School</t>
  </si>
  <si>
    <t>Hosanna Christian School</t>
  </si>
  <si>
    <t>Southside Christian School</t>
  </si>
  <si>
    <t>Montessori School of Yakima</t>
  </si>
  <si>
    <t>Sunfield Waldorf School</t>
  </si>
  <si>
    <t>Port Hadlock, Washington</t>
  </si>
  <si>
    <t>School Name</t>
  </si>
  <si>
    <t>School Location</t>
  </si>
  <si>
    <t>Link to Credential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</si>
</sst>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u/>
      <sz val="11"/>
      <color rgb="FF0000FF"/>
      <name val="Calibri"/>
    </font>
    <font>
      <b/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65"/>
  <sheetViews>
    <sheetView tabSelected="1" workbookViewId="0">
      <pane ySplit="1" topLeftCell="A289" activePane="bottomLeft" state="frozen"/>
      <selection pane="bottomLeft" activeCell="C327" sqref="C327"/>
    </sheetView>
  </sheetViews>
  <sheetFormatPr defaultRowHeight="14.4" x14ac:dyDescent="0.3"/>
  <cols>
    <col min="1" max="1" width="34" customWidth="1"/>
    <col min="2" max="2" width="39" customWidth="1"/>
    <col min="3" max="3" width="62.44140625" customWidth="1"/>
    <col min="4" max="9" width="15" customWidth="1"/>
  </cols>
  <sheetData>
    <row r="1" spans="1:3" ht="18" x14ac:dyDescent="0.35">
      <c r="A1" s="2" t="s">
        <v>646</v>
      </c>
      <c r="B1" s="2" t="s">
        <v>647</v>
      </c>
      <c r="C1" s="2" t="s">
        <v>648</v>
      </c>
    </row>
    <row r="2" spans="1:3" x14ac:dyDescent="0.3">
      <c r="A2" t="s">
        <v>211</v>
      </c>
      <c r="B2" t="s">
        <v>110</v>
      </c>
      <c r="C2" s="1" t="str">
        <f>HYPERLINK("https://k12wa.verified.cv/en/verify/28985165248346", "https://k12wa.verified.cv/en/verify/28985165248346")</f>
        <v>https://k12wa.verified.cv/en/verify/28985165248346</v>
      </c>
    </row>
    <row r="3" spans="1:3" x14ac:dyDescent="0.3">
      <c r="A3" t="s">
        <v>527</v>
      </c>
      <c r="B3" t="s">
        <v>5</v>
      </c>
      <c r="C3" s="1" t="str">
        <f>HYPERLINK("https://k12wa.verified.cv/en/verify/79321345675053", "https://k12wa.verified.cv/en/verify/79321345675053")</f>
        <v>https://k12wa.verified.cv/en/verify/79321345675053</v>
      </c>
    </row>
    <row r="4" spans="1:3" x14ac:dyDescent="0.3">
      <c r="A4" t="s">
        <v>219</v>
      </c>
      <c r="B4" t="s">
        <v>73</v>
      </c>
      <c r="C4" s="1" t="str">
        <f>HYPERLINK("https://k12wa.verified.cv/en/verify/30073201257104", "https://k12wa.verified.cv/en/verify/30073201257104")</f>
        <v>https://k12wa.verified.cv/en/verify/30073201257104</v>
      </c>
    </row>
    <row r="5" spans="1:3" x14ac:dyDescent="0.3">
      <c r="A5" t="s">
        <v>22</v>
      </c>
      <c r="B5" t="s">
        <v>18</v>
      </c>
      <c r="C5" s="1" t="str">
        <f>HYPERLINK("https://k12wa.verified.cv/en/verify/02267404514947", "https://k12wa.verified.cv/en/verify/02267404514947")</f>
        <v>https://k12wa.verified.cv/en/verify/02267404514947</v>
      </c>
    </row>
    <row r="6" spans="1:3" x14ac:dyDescent="0.3">
      <c r="A6" t="s">
        <v>565</v>
      </c>
      <c r="B6" t="s">
        <v>25</v>
      </c>
      <c r="C6" s="1" t="str">
        <f>HYPERLINK("https://k12wa.verified.cv/en/verify/86155489094867", "https://k12wa.verified.cv/en/verify/86155489094867")</f>
        <v>https://k12wa.verified.cv/en/verify/86155489094867</v>
      </c>
    </row>
    <row r="7" spans="1:3" x14ac:dyDescent="0.3">
      <c r="A7" t="s">
        <v>644</v>
      </c>
      <c r="B7" t="s">
        <v>645</v>
      </c>
      <c r="C7" s="1" t="str">
        <f>HYPERLINK("https://k12wa.verified.cv/en/verify/99351618180029", "https://k12wa.verified.cv/en/verify/99351618180029")</f>
        <v>https://k12wa.verified.cv/en/verify/99351618180029</v>
      </c>
    </row>
    <row r="8" spans="1:3" x14ac:dyDescent="0.3">
      <c r="A8" t="s">
        <v>0</v>
      </c>
      <c r="B8" t="s">
        <v>1</v>
      </c>
      <c r="C8" s="1" t="str">
        <f>HYPERLINK("https://k12wa.verified.cv/en/verify/00020758617640", "https://k12wa.verified.cv/en/verify/00020758617640")</f>
        <v>https://k12wa.verified.cv/en/verify/00020758617640</v>
      </c>
    </row>
    <row r="9" spans="1:3" x14ac:dyDescent="0.3">
      <c r="A9" t="s">
        <v>629</v>
      </c>
      <c r="B9" t="s">
        <v>185</v>
      </c>
      <c r="C9" s="1" t="str">
        <f>HYPERLINK("https://k12wa.verified.cv/en/verify/97338314975735", "https://k12wa.verified.cv/en/verify/97338314975735")</f>
        <v>https://k12wa.verified.cv/en/verify/97338314975735</v>
      </c>
    </row>
    <row r="10" spans="1:3" x14ac:dyDescent="0.3">
      <c r="A10" t="s">
        <v>473</v>
      </c>
      <c r="B10" t="s">
        <v>474</v>
      </c>
      <c r="C10" s="1" t="str">
        <f>HYPERLINK("https://k12wa.verified.cv/en/verify/71723116991554", "https://k12wa.verified.cv/en/verify/71723116991554")</f>
        <v>https://k12wa.verified.cv/en/verify/71723116991554</v>
      </c>
    </row>
    <row r="11" spans="1:3" x14ac:dyDescent="0.3">
      <c r="A11" t="s">
        <v>599</v>
      </c>
      <c r="B11" t="s">
        <v>5</v>
      </c>
      <c r="C11" s="1" t="str">
        <f>HYPERLINK("https://k12wa.verified.cv/en/verify/91722790364490", "https://k12wa.verified.cv/en/verify/91722790364490")</f>
        <v>https://k12wa.verified.cv/en/verify/91722790364490</v>
      </c>
    </row>
    <row r="12" spans="1:3" x14ac:dyDescent="0.3">
      <c r="A12" t="s">
        <v>79</v>
      </c>
      <c r="B12" t="s">
        <v>1</v>
      </c>
      <c r="C12" s="1" t="str">
        <f>HYPERLINK("https://k12wa.verified.cv/en/verify/10481728051875", "https://k12wa.verified.cv/en/verify/10481728051875")</f>
        <v>https://k12wa.verified.cv/en/verify/10481728051875</v>
      </c>
    </row>
    <row r="13" spans="1:3" x14ac:dyDescent="0.3">
      <c r="A13" t="s">
        <v>294</v>
      </c>
      <c r="B13" t="s">
        <v>295</v>
      </c>
      <c r="C13" s="1" t="str">
        <f>HYPERLINK("https://k12wa.verified.cv/en/verify/39848994058365", "https://k12wa.verified.cv/en/verify/39848994058365")</f>
        <v>https://k12wa.verified.cv/en/verify/39848994058365</v>
      </c>
    </row>
    <row r="14" spans="1:3" x14ac:dyDescent="0.3">
      <c r="A14" t="s">
        <v>206</v>
      </c>
      <c r="B14" t="s">
        <v>18</v>
      </c>
      <c r="C14" s="1" t="str">
        <f>HYPERLINK("https://k12wa.verified.cv/en/verify/27510159050645", "https://k12wa.verified.cv/en/verify/27510159050645")</f>
        <v>https://k12wa.verified.cv/en/verify/27510159050645</v>
      </c>
    </row>
    <row r="15" spans="1:3" x14ac:dyDescent="0.3">
      <c r="A15" t="s">
        <v>189</v>
      </c>
      <c r="B15" t="s">
        <v>3</v>
      </c>
      <c r="C15" s="1" t="str">
        <f>HYPERLINK("https://k12wa.verified.cv/en/verify/25122775397348", "https://k12wa.verified.cv/en/verify/25122775397348")</f>
        <v>https://k12wa.verified.cv/en/verify/25122775397348</v>
      </c>
    </row>
    <row r="16" spans="1:3" x14ac:dyDescent="0.3">
      <c r="A16" t="s">
        <v>339</v>
      </c>
      <c r="B16" t="s">
        <v>141</v>
      </c>
      <c r="C16" s="1" t="str">
        <f>HYPERLINK("https://k12wa.verified.cv/en/verify/47020160988326", "https://k12wa.verified.cv/en/verify/47020160988326")</f>
        <v>https://k12wa.verified.cv/en/verify/47020160988326</v>
      </c>
    </row>
    <row r="17" spans="1:3" x14ac:dyDescent="0.3">
      <c r="A17" t="s">
        <v>176</v>
      </c>
      <c r="B17" t="s">
        <v>25</v>
      </c>
      <c r="C17" s="1" t="str">
        <f>HYPERLINK("https://k12wa.verified.cv/en/verify/23301371778107", "https://k12wa.verified.cv/en/verify/23301371778107")</f>
        <v>https://k12wa.verified.cv/en/verify/23301371778107</v>
      </c>
    </row>
    <row r="18" spans="1:3" x14ac:dyDescent="0.3">
      <c r="A18" t="s">
        <v>224</v>
      </c>
      <c r="B18" t="s">
        <v>92</v>
      </c>
      <c r="C18" s="1" t="str">
        <f>HYPERLINK("https://k12wa.verified.cv/en/verify/30658154377994", "https://k12wa.verified.cv/en/verify/30658154377994")</f>
        <v>https://k12wa.verified.cv/en/verify/30658154377994</v>
      </c>
    </row>
    <row r="19" spans="1:3" x14ac:dyDescent="0.3">
      <c r="A19" t="s">
        <v>369</v>
      </c>
      <c r="B19" t="s">
        <v>5</v>
      </c>
      <c r="C19" s="1" t="str">
        <f>HYPERLINK("https://k12wa.verified.cv/en/verify/52121236214464", "https://k12wa.verified.cv/en/verify/52121236214464")</f>
        <v>https://k12wa.verified.cv/en/verify/52121236214464</v>
      </c>
    </row>
    <row r="20" spans="1:3" x14ac:dyDescent="0.3">
      <c r="A20" t="s">
        <v>557</v>
      </c>
      <c r="B20" t="s">
        <v>25</v>
      </c>
      <c r="C20" s="1" t="str">
        <f>HYPERLINK("https://k12wa.verified.cv/en/verify/83866635782843", "https://k12wa.verified.cv/en/verify/83866635782843")</f>
        <v>https://k12wa.verified.cv/en/verify/83866635782843</v>
      </c>
    </row>
    <row r="21" spans="1:3" x14ac:dyDescent="0.3">
      <c r="A21" t="s">
        <v>179</v>
      </c>
      <c r="B21" t="s">
        <v>90</v>
      </c>
      <c r="C21" s="1" t="str">
        <f>HYPERLINK("https://k12wa.verified.cv/en/verify/24209400536695", "https://k12wa.verified.cv/en/verify/24209400536695")</f>
        <v>https://k12wa.verified.cv/en/verify/24209400536695</v>
      </c>
    </row>
    <row r="22" spans="1:3" x14ac:dyDescent="0.3">
      <c r="A22" t="s">
        <v>76</v>
      </c>
      <c r="B22" t="s">
        <v>47</v>
      </c>
      <c r="C22" s="1" t="str">
        <f>HYPERLINK("https://k12wa.verified.cv/en/verify/09999609980418", "https://k12wa.verified.cv/en/verify/09999609980418")</f>
        <v>https://k12wa.verified.cv/en/verify/09999609980418</v>
      </c>
    </row>
    <row r="23" spans="1:3" x14ac:dyDescent="0.3">
      <c r="A23" t="s">
        <v>524</v>
      </c>
      <c r="B23" t="s">
        <v>156</v>
      </c>
      <c r="C23" s="1" t="str">
        <f>HYPERLINK("https://k12wa.verified.cv/en/verify/78749269065495", "https://k12wa.verified.cv/en/verify/78749269065495")</f>
        <v>https://k12wa.verified.cv/en/verify/78749269065495</v>
      </c>
    </row>
    <row r="24" spans="1:3" x14ac:dyDescent="0.3">
      <c r="A24" t="s">
        <v>229</v>
      </c>
      <c r="B24" t="s">
        <v>230</v>
      </c>
      <c r="C24" s="1" t="str">
        <f>HYPERLINK("https://k12wa.verified.cv/en/verify/31350061552398", "https://k12wa.verified.cv/en/verify/31350061552398")</f>
        <v>https://k12wa.verified.cv/en/verify/31350061552398</v>
      </c>
    </row>
    <row r="25" spans="1:3" x14ac:dyDescent="0.3">
      <c r="A25" t="s">
        <v>314</v>
      </c>
      <c r="B25" t="s">
        <v>3</v>
      </c>
      <c r="C25" s="1" t="str">
        <f>HYPERLINK("https://k12wa.verified.cv/en/verify/42753448920879", "https://k12wa.verified.cv/en/verify/42753448920879")</f>
        <v>https://k12wa.verified.cv/en/verify/42753448920879</v>
      </c>
    </row>
    <row r="26" spans="1:3" x14ac:dyDescent="0.3">
      <c r="A26" t="s">
        <v>218</v>
      </c>
      <c r="B26" t="s">
        <v>175</v>
      </c>
      <c r="C26" s="1" t="str">
        <f>HYPERLINK("https://k12wa.verified.cv/en/verify/29978279503879", "https://k12wa.verified.cv/en/verify/29978279503879")</f>
        <v>https://k12wa.verified.cv/en/verify/29978279503879</v>
      </c>
    </row>
    <row r="27" spans="1:3" x14ac:dyDescent="0.3">
      <c r="A27" t="s">
        <v>326</v>
      </c>
      <c r="B27" t="s">
        <v>327</v>
      </c>
      <c r="C27" s="1" t="str">
        <f>HYPERLINK("https://k12wa.verified.cv/en/verify/44767660580515", "https://k12wa.verified.cv/en/verify/44767660580515")</f>
        <v>https://k12wa.verified.cv/en/verify/44767660580515</v>
      </c>
    </row>
    <row r="28" spans="1:3" x14ac:dyDescent="0.3">
      <c r="A28" t="s">
        <v>229</v>
      </c>
      <c r="B28" t="s">
        <v>21</v>
      </c>
      <c r="C28" s="1" t="str">
        <f>HYPERLINK("https://k12wa.verified.cv/en/verify/48897190000424", "https://k12wa.verified.cv/en/verify/48897190000424")</f>
        <v>https://k12wa.verified.cv/en/verify/48897190000424</v>
      </c>
    </row>
    <row r="29" spans="1:3" x14ac:dyDescent="0.3">
      <c r="A29" t="s">
        <v>314</v>
      </c>
      <c r="B29" t="s">
        <v>3</v>
      </c>
      <c r="C29" s="1" t="str">
        <f>HYPERLINK("https://k12wa.verified.cv/en/verify/60298742282037", "https://k12wa.verified.cv/en/verify/60298742282037")</f>
        <v>https://k12wa.verified.cv/en/verify/60298742282037</v>
      </c>
    </row>
    <row r="30" spans="1:3" x14ac:dyDescent="0.3">
      <c r="A30" t="s">
        <v>174</v>
      </c>
      <c r="B30" t="s">
        <v>175</v>
      </c>
      <c r="C30" s="1" t="str">
        <f>HYPERLINK("https://k12wa.verified.cv/en/verify/23174573368074", "https://k12wa.verified.cv/en/verify/23174573368074")</f>
        <v>https://k12wa.verified.cv/en/verify/23174573368074</v>
      </c>
    </row>
    <row r="31" spans="1:3" x14ac:dyDescent="0.3">
      <c r="A31" t="s">
        <v>518</v>
      </c>
      <c r="B31" t="s">
        <v>43</v>
      </c>
      <c r="C31" s="1" t="str">
        <f>HYPERLINK("https://k12wa.verified.cv/en/verify/77812738830935", "https://k12wa.verified.cv/en/verify/77812738830935")</f>
        <v>https://k12wa.verified.cv/en/verify/77812738830935</v>
      </c>
    </row>
    <row r="32" spans="1:3" x14ac:dyDescent="0.3">
      <c r="A32" t="s">
        <v>293</v>
      </c>
      <c r="B32" t="s">
        <v>1</v>
      </c>
      <c r="C32" s="1" t="str">
        <f>HYPERLINK("https://k12wa.verified.cv/en/verify/39821216752854", "https://k12wa.verified.cv/en/verify/39821216752854")</f>
        <v>https://k12wa.verified.cv/en/verify/39821216752854</v>
      </c>
    </row>
    <row r="33" spans="1:3" x14ac:dyDescent="0.3">
      <c r="A33" t="s">
        <v>160</v>
      </c>
      <c r="B33" t="s">
        <v>1</v>
      </c>
      <c r="C33" s="1" t="str">
        <f>HYPERLINK("https://k12wa.verified.cv/en/verify/43491805422188", "https://k12wa.verified.cv/en/verify/43491805422188")</f>
        <v>https://k12wa.verified.cv/en/verify/43491805422188</v>
      </c>
    </row>
    <row r="34" spans="1:3" x14ac:dyDescent="0.3">
      <c r="A34" t="s">
        <v>287</v>
      </c>
      <c r="B34" t="s">
        <v>5</v>
      </c>
      <c r="C34" s="1" t="str">
        <f>HYPERLINK("https://k12wa.verified.cv/en/verify/38736205265394", "https://k12wa.verified.cv/en/verify/38736205265394")</f>
        <v>https://k12wa.verified.cv/en/verify/38736205265394</v>
      </c>
    </row>
    <row r="35" spans="1:3" x14ac:dyDescent="0.3">
      <c r="A35" t="s">
        <v>351</v>
      </c>
      <c r="B35" t="s">
        <v>29</v>
      </c>
      <c r="C35" s="1" t="str">
        <f>HYPERLINK("https://k12wa.verified.cv/en/verify/49306939599627", "https://k12wa.verified.cv/en/verify/49306939599627")</f>
        <v>https://k12wa.verified.cv/en/verify/49306939599627</v>
      </c>
    </row>
    <row r="36" spans="1:3" x14ac:dyDescent="0.3">
      <c r="A36" t="s">
        <v>288</v>
      </c>
      <c r="B36" t="s">
        <v>289</v>
      </c>
      <c r="C36" s="1" t="str">
        <f>HYPERLINK("https://k12wa.verified.cv/en/verify/38847210477919", "https://k12wa.verified.cv/en/verify/38847210477919")</f>
        <v>https://k12wa.verified.cv/en/verify/38847210477919</v>
      </c>
    </row>
    <row r="37" spans="1:3" x14ac:dyDescent="0.3">
      <c r="A37" t="s">
        <v>546</v>
      </c>
      <c r="B37" t="s">
        <v>336</v>
      </c>
      <c r="C37" s="1" t="str">
        <f>HYPERLINK("https://k12wa.verified.cv/en/verify/81834661278832", "https://k12wa.verified.cv/en/verify/81834661278832")</f>
        <v>https://k12wa.verified.cv/en/verify/81834661278832</v>
      </c>
    </row>
    <row r="38" spans="1:3" x14ac:dyDescent="0.3">
      <c r="A38" t="s">
        <v>26</v>
      </c>
      <c r="B38" t="s">
        <v>569</v>
      </c>
      <c r="C38" s="1" t="str">
        <f>HYPERLINK("https://k12wa.verified.cv/en/verify/86883077817859", "https://k12wa.verified.cv/en/verify/86883077817859")</f>
        <v>https://k12wa.verified.cv/en/verify/86883077817859</v>
      </c>
    </row>
    <row r="39" spans="1:3" x14ac:dyDescent="0.3">
      <c r="A39" t="s">
        <v>320</v>
      </c>
      <c r="B39" t="s">
        <v>81</v>
      </c>
      <c r="C39" s="1" t="str">
        <f>HYPERLINK("https://k12wa.verified.cv/en/verify/43757257924963", "https://k12wa.verified.cv/en/verify/43757257924963")</f>
        <v>https://k12wa.verified.cv/en/verify/43757257924963</v>
      </c>
    </row>
    <row r="40" spans="1:3" x14ac:dyDescent="0.3">
      <c r="A40" t="s">
        <v>148</v>
      </c>
      <c r="B40" t="s">
        <v>25</v>
      </c>
      <c r="C40" s="1" t="str">
        <f>HYPERLINK("https://k12wa.verified.cv/en/verify/19500315687277", "https://k12wa.verified.cv/en/verify/19500315687277")</f>
        <v>https://k12wa.verified.cv/en/verify/19500315687277</v>
      </c>
    </row>
    <row r="41" spans="1:3" x14ac:dyDescent="0.3">
      <c r="A41" t="s">
        <v>384</v>
      </c>
      <c r="B41" t="s">
        <v>102</v>
      </c>
      <c r="C41" s="1" t="str">
        <f>HYPERLINK("https://k12wa.verified.cv/en/verify/55460449701421", "https://k12wa.verified.cv/en/verify/55460449701421")</f>
        <v>https://k12wa.verified.cv/en/verify/55460449701421</v>
      </c>
    </row>
    <row r="42" spans="1:3" x14ac:dyDescent="0.3">
      <c r="A42" t="s">
        <v>111</v>
      </c>
      <c r="B42" t="s">
        <v>112</v>
      </c>
      <c r="C42" s="1" t="str">
        <f>HYPERLINK("https://k12wa.verified.cv/en/verify/14272865676985", "https://k12wa.verified.cv/en/verify/14272865676985")</f>
        <v>https://k12wa.verified.cv/en/verify/14272865676985</v>
      </c>
    </row>
    <row r="43" spans="1:3" x14ac:dyDescent="0.3">
      <c r="A43" t="s">
        <v>502</v>
      </c>
      <c r="B43" t="s">
        <v>156</v>
      </c>
      <c r="C43" s="1" t="str">
        <f>HYPERLINK("https://k12wa.verified.cv/en/verify/86460873107596", "https://k12wa.verified.cv/en/verify/86460873107596")</f>
        <v>https://k12wa.verified.cv/en/verify/86460873107596</v>
      </c>
    </row>
    <row r="44" spans="1:3" x14ac:dyDescent="0.3">
      <c r="A44" t="s">
        <v>133</v>
      </c>
      <c r="B44" t="s">
        <v>134</v>
      </c>
      <c r="C44" s="1" t="str">
        <f>HYPERLINK("https://k12wa.verified.cv/en/verify/17440190686484", "https://k12wa.verified.cv/en/verify/17440190686484")</f>
        <v>https://k12wa.verified.cv/en/verify/17440190686484</v>
      </c>
    </row>
    <row r="45" spans="1:3" x14ac:dyDescent="0.3">
      <c r="A45" t="s">
        <v>167</v>
      </c>
      <c r="B45" t="s">
        <v>168</v>
      </c>
      <c r="C45" s="1" t="str">
        <f>HYPERLINK("https://k12wa.verified.cv/en/verify/21173413975209", "https://k12wa.verified.cv/en/verify/21173413975209")</f>
        <v>https://k12wa.verified.cv/en/verify/21173413975209</v>
      </c>
    </row>
    <row r="46" spans="1:3" x14ac:dyDescent="0.3">
      <c r="A46" t="s">
        <v>275</v>
      </c>
      <c r="B46" t="s">
        <v>276</v>
      </c>
      <c r="C46" s="1" t="str">
        <f>HYPERLINK("https://k12wa.verified.cv/en/verify/36925514890126", "https://k12wa.verified.cv/en/verify/36925514890126")</f>
        <v>https://k12wa.verified.cv/en/verify/36925514890126</v>
      </c>
    </row>
    <row r="47" spans="1:3" x14ac:dyDescent="0.3">
      <c r="A47" t="s">
        <v>333</v>
      </c>
      <c r="B47" t="s">
        <v>1</v>
      </c>
      <c r="C47" s="1" t="str">
        <f>HYPERLINK("https://k12wa.verified.cv/en/verify/55927149696358", "https://k12wa.verified.cv/en/verify/55927149696358")</f>
        <v>https://k12wa.verified.cv/en/verify/55927149696358</v>
      </c>
    </row>
    <row r="48" spans="1:3" x14ac:dyDescent="0.3">
      <c r="A48" t="s">
        <v>525</v>
      </c>
      <c r="B48" t="s">
        <v>1</v>
      </c>
      <c r="C48" s="1" t="str">
        <f>HYPERLINK("https://k12wa.verified.cv/en/verify/78785217850535", "https://k12wa.verified.cv/en/verify/78785217850535")</f>
        <v>https://k12wa.verified.cv/en/verify/78785217850535</v>
      </c>
    </row>
    <row r="49" spans="1:3" x14ac:dyDescent="0.3">
      <c r="A49" t="s">
        <v>559</v>
      </c>
      <c r="B49" t="s">
        <v>488</v>
      </c>
      <c r="C49" s="1" t="str">
        <f>HYPERLINK("https://k12wa.verified.cv/en/verify/84132812199321", "https://k12wa.verified.cv/en/verify/84132812199321")</f>
        <v>https://k12wa.verified.cv/en/verify/84132812199321</v>
      </c>
    </row>
    <row r="50" spans="1:3" x14ac:dyDescent="0.3">
      <c r="A50" t="s">
        <v>490</v>
      </c>
      <c r="B50" t="s">
        <v>1</v>
      </c>
      <c r="C50" s="1" t="str">
        <f>HYPERLINK("https://k12wa.verified.cv/en/verify/74518554054484", "https://k12wa.verified.cv/en/verify/74518554054484")</f>
        <v>https://k12wa.verified.cv/en/verify/74518554054484</v>
      </c>
    </row>
    <row r="51" spans="1:3" x14ac:dyDescent="0.3">
      <c r="A51" t="s">
        <v>186</v>
      </c>
      <c r="B51" t="s">
        <v>187</v>
      </c>
      <c r="C51" s="1" t="str">
        <f>HYPERLINK("https://k12wa.verified.cv/en/verify/25017666643879", "https://k12wa.verified.cv/en/verify/25017666643879")</f>
        <v>https://k12wa.verified.cv/en/verify/25017666643879</v>
      </c>
    </row>
    <row r="52" spans="1:3" x14ac:dyDescent="0.3">
      <c r="A52" t="s">
        <v>476</v>
      </c>
      <c r="B52" t="s">
        <v>1</v>
      </c>
      <c r="C52" s="1" t="str">
        <f>HYPERLINK("https://k12wa.verified.cv/en/verify/71932524263644", "https://k12wa.verified.cv/en/verify/71932524263644")</f>
        <v>https://k12wa.verified.cv/en/verify/71932524263644</v>
      </c>
    </row>
    <row r="53" spans="1:3" x14ac:dyDescent="0.3">
      <c r="A53" t="s">
        <v>539</v>
      </c>
      <c r="B53" t="s">
        <v>97</v>
      </c>
      <c r="C53" s="1" t="str">
        <f>HYPERLINK("https://k12wa.verified.cv/en/verify/80311466329782", "https://k12wa.verified.cv/en/verify/80311466329782")</f>
        <v>https://k12wa.verified.cv/en/verify/80311466329782</v>
      </c>
    </row>
    <row r="54" spans="1:3" x14ac:dyDescent="0.3">
      <c r="A54" t="s">
        <v>586</v>
      </c>
      <c r="B54" t="s">
        <v>38</v>
      </c>
      <c r="C54" s="1" t="str">
        <f>HYPERLINK("https://k12wa.verified.cv/en/verify/89809442275148", "https://k12wa.verified.cv/en/verify/89809442275148")</f>
        <v>https://k12wa.verified.cv/en/verify/89809442275148</v>
      </c>
    </row>
    <row r="55" spans="1:3" x14ac:dyDescent="0.3">
      <c r="A55" t="s">
        <v>166</v>
      </c>
      <c r="B55" t="s">
        <v>25</v>
      </c>
      <c r="C55" s="1" t="str">
        <f>HYPERLINK("https://k12wa.verified.cv/en/verify/21052866728383", "https://k12wa.verified.cv/en/verify/21052866728383")</f>
        <v>https://k12wa.verified.cv/en/verify/21052866728383</v>
      </c>
    </row>
    <row r="56" spans="1:3" x14ac:dyDescent="0.3">
      <c r="A56" t="s">
        <v>642</v>
      </c>
      <c r="B56" t="s">
        <v>5</v>
      </c>
      <c r="C56" s="1" t="str">
        <f>HYPERLINK("https://k12wa.verified.cv/en/verify/99094464357039", "https://k12wa.verified.cv/en/verify/99094464357039")</f>
        <v>https://k12wa.verified.cv/en/verify/99094464357039</v>
      </c>
    </row>
    <row r="57" spans="1:3" x14ac:dyDescent="0.3">
      <c r="A57" t="s">
        <v>611</v>
      </c>
      <c r="B57" t="s">
        <v>81</v>
      </c>
      <c r="C57" s="1" t="str">
        <f>HYPERLINK("https://k12wa.verified.cv/en/verify/93415841050997", "https://k12wa.verified.cv/en/verify/93415841050997")</f>
        <v>https://k12wa.verified.cv/en/verify/93415841050997</v>
      </c>
    </row>
    <row r="58" spans="1:3" x14ac:dyDescent="0.3">
      <c r="A58" t="s">
        <v>129</v>
      </c>
      <c r="B58" t="s">
        <v>81</v>
      </c>
      <c r="C58" s="1" t="str">
        <f>HYPERLINK("https://k12wa.verified.cv/en/verify/16754497030848", "https://k12wa.verified.cv/en/verify/16754497030848")</f>
        <v>https://k12wa.verified.cv/en/verify/16754497030848</v>
      </c>
    </row>
    <row r="59" spans="1:3" x14ac:dyDescent="0.3">
      <c r="A59" t="s">
        <v>39</v>
      </c>
      <c r="B59" t="s">
        <v>40</v>
      </c>
      <c r="C59" s="1" t="str">
        <f>HYPERLINK("https://k12wa.verified.cv/en/verify/57005575662464", "https://k12wa.verified.cv/en/verify/57005575662464")</f>
        <v>https://k12wa.verified.cv/en/verify/57005575662464</v>
      </c>
    </row>
    <row r="60" spans="1:3" x14ac:dyDescent="0.3">
      <c r="A60" t="s">
        <v>248</v>
      </c>
      <c r="B60" t="s">
        <v>55</v>
      </c>
      <c r="C60" s="1" t="str">
        <f>HYPERLINK("https://k12wa.verified.cv/en/verify/33549025795465", "https://k12wa.verified.cv/en/verify/33549025795465")</f>
        <v>https://k12wa.verified.cv/en/verify/33549025795465</v>
      </c>
    </row>
    <row r="61" spans="1:3" x14ac:dyDescent="0.3">
      <c r="A61" t="s">
        <v>404</v>
      </c>
      <c r="B61" t="s">
        <v>405</v>
      </c>
      <c r="C61" s="1" t="str">
        <f>HYPERLINK("https://k12wa.verified.cv/en/verify/58851040436162", "https://k12wa.verified.cv/en/verify/58851040436162")</f>
        <v>https://k12wa.verified.cv/en/verify/58851040436162</v>
      </c>
    </row>
    <row r="62" spans="1:3" x14ac:dyDescent="0.3">
      <c r="A62" t="s">
        <v>466</v>
      </c>
      <c r="B62" t="s">
        <v>55</v>
      </c>
      <c r="C62" s="1" t="str">
        <f>HYPERLINK("https://k12wa.verified.cv/en/verify/70338893822120", "https://k12wa.verified.cv/en/verify/70338893822120")</f>
        <v>https://k12wa.verified.cv/en/verify/70338893822120</v>
      </c>
    </row>
    <row r="63" spans="1:3" x14ac:dyDescent="0.3">
      <c r="A63" t="s">
        <v>231</v>
      </c>
      <c r="B63" t="s">
        <v>5</v>
      </c>
      <c r="C63" s="1" t="str">
        <f>HYPERLINK("https://k12wa.verified.cv/en/verify/31458480203787", "https://k12wa.verified.cv/en/verify/31458480203787")</f>
        <v>https://k12wa.verified.cv/en/verify/31458480203787</v>
      </c>
    </row>
    <row r="64" spans="1:3" x14ac:dyDescent="0.3">
      <c r="A64" t="s">
        <v>297</v>
      </c>
      <c r="B64" t="s">
        <v>43</v>
      </c>
      <c r="C64" s="1" t="str">
        <f>HYPERLINK("https://k12wa.verified.cv/en/verify/40876495817532", "https://k12wa.verified.cv/en/verify/40876495817532")</f>
        <v>https://k12wa.verified.cv/en/verify/40876495817532</v>
      </c>
    </row>
    <row r="65" spans="1:3" x14ac:dyDescent="0.3">
      <c r="A65" t="s">
        <v>522</v>
      </c>
      <c r="B65" t="s">
        <v>156</v>
      </c>
      <c r="C65" s="1" t="str">
        <f>HYPERLINK("https://k12wa.verified.cv/en/verify/78107211390223", "https://k12wa.verified.cv/en/verify/78107211390223")</f>
        <v>https://k12wa.verified.cv/en/verify/78107211390223</v>
      </c>
    </row>
    <row r="66" spans="1:3" x14ac:dyDescent="0.3">
      <c r="A66" t="s">
        <v>386</v>
      </c>
      <c r="B66" t="s">
        <v>25</v>
      </c>
      <c r="C66" s="1" t="str">
        <f>HYPERLINK("https://k12wa.verified.cv/en/verify/55867019085942", "https://k12wa.verified.cv/en/verify/55867019085942")</f>
        <v>https://k12wa.verified.cv/en/verify/55867019085942</v>
      </c>
    </row>
    <row r="67" spans="1:3" x14ac:dyDescent="0.3">
      <c r="A67" t="s">
        <v>449</v>
      </c>
      <c r="B67" t="s">
        <v>238</v>
      </c>
      <c r="C67" s="1" t="str">
        <f>HYPERLINK("https://k12wa.verified.cv/en/verify/66899865871917", "https://k12wa.verified.cv/en/verify/66899865871917")</f>
        <v>https://k12wa.verified.cv/en/verify/66899865871917</v>
      </c>
    </row>
    <row r="68" spans="1:3" x14ac:dyDescent="0.3">
      <c r="A68" t="s">
        <v>537</v>
      </c>
      <c r="B68" t="s">
        <v>336</v>
      </c>
      <c r="C68" s="1" t="str">
        <f>HYPERLINK("https://k12wa.verified.cv/en/verify/80124066209853", "https://k12wa.verified.cv/en/verify/80124066209853")</f>
        <v>https://k12wa.verified.cv/en/verify/80124066209853</v>
      </c>
    </row>
    <row r="69" spans="1:3" x14ac:dyDescent="0.3">
      <c r="A69" t="s">
        <v>382</v>
      </c>
      <c r="B69" t="s">
        <v>156</v>
      </c>
      <c r="C69" s="1" t="str">
        <f>HYPERLINK("https://k12wa.verified.cv/en/verify/54755527574735", "https://k12wa.verified.cv/en/verify/54755527574735")</f>
        <v>https://k12wa.verified.cv/en/verify/54755527574735</v>
      </c>
    </row>
    <row r="70" spans="1:3" x14ac:dyDescent="0.3">
      <c r="A70" t="s">
        <v>160</v>
      </c>
      <c r="B70" t="s">
        <v>1</v>
      </c>
      <c r="C70" s="1" t="str">
        <f>HYPERLINK("https://k12wa.verified.cv/en/verify/20481296387759", "https://k12wa.verified.cv/en/verify/20481296387759")</f>
        <v>https://k12wa.verified.cv/en/verify/20481296387759</v>
      </c>
    </row>
    <row r="71" spans="1:3" x14ac:dyDescent="0.3">
      <c r="A71" t="s">
        <v>623</v>
      </c>
      <c r="B71" t="s">
        <v>210</v>
      </c>
      <c r="C71" s="1" t="str">
        <f>HYPERLINK("https://k12wa.verified.cv/en/verify/95727698010830", "https://k12wa.verified.cv/en/verify/95727698010830")</f>
        <v>https://k12wa.verified.cv/en/verify/95727698010830</v>
      </c>
    </row>
    <row r="72" spans="1:3" x14ac:dyDescent="0.3">
      <c r="A72" t="s">
        <v>622</v>
      </c>
      <c r="B72" t="s">
        <v>3</v>
      </c>
      <c r="C72" s="1" t="str">
        <f>HYPERLINK("https://k12wa.verified.cv/en/verify/95635328459566", "https://k12wa.verified.cv/en/verify/95635328459566")</f>
        <v>https://k12wa.verified.cv/en/verify/95635328459566</v>
      </c>
    </row>
    <row r="73" spans="1:3" x14ac:dyDescent="0.3">
      <c r="A73" t="s">
        <v>478</v>
      </c>
      <c r="B73" t="s">
        <v>5</v>
      </c>
      <c r="C73" s="1" t="str">
        <f>HYPERLINK("https://k12wa.verified.cv/en/verify/72199115463963", "https://k12wa.verified.cv/en/verify/72199115463963")</f>
        <v>https://k12wa.verified.cv/en/verify/72199115463963</v>
      </c>
    </row>
    <row r="74" spans="1:3" x14ac:dyDescent="0.3">
      <c r="A74" t="s">
        <v>360</v>
      </c>
      <c r="B74" t="s">
        <v>251</v>
      </c>
      <c r="C74" s="1" t="str">
        <f>HYPERLINK("https://k12wa.verified.cv/en/verify/51109554338730", "https://k12wa.verified.cv/en/verify/51109554338730")</f>
        <v>https://k12wa.verified.cv/en/verify/51109554338730</v>
      </c>
    </row>
    <row r="75" spans="1:3" x14ac:dyDescent="0.3">
      <c r="A75" t="s">
        <v>402</v>
      </c>
      <c r="B75" t="s">
        <v>25</v>
      </c>
      <c r="C75" s="1" t="str">
        <f>HYPERLINK("https://k12wa.verified.cv/en/verify/58544882641375", "https://k12wa.verified.cv/en/verify/58544882641375")</f>
        <v>https://k12wa.verified.cv/en/verify/58544882641375</v>
      </c>
    </row>
    <row r="76" spans="1:3" x14ac:dyDescent="0.3">
      <c r="A76" t="s">
        <v>483</v>
      </c>
      <c r="B76" t="s">
        <v>60</v>
      </c>
      <c r="C76" s="1" t="str">
        <f>HYPERLINK("https://k12wa.verified.cv/en/verify/73595374327871", "https://k12wa.verified.cv/en/verify/73595374327871")</f>
        <v>https://k12wa.verified.cv/en/verify/73595374327871</v>
      </c>
    </row>
    <row r="77" spans="1:3" x14ac:dyDescent="0.3">
      <c r="A77" t="s">
        <v>603</v>
      </c>
      <c r="B77" t="s">
        <v>311</v>
      </c>
      <c r="C77" s="1" t="str">
        <f>HYPERLINK("https://k12wa.verified.cv/en/verify/92274939197697", "https://k12wa.verified.cv/en/verify/92274939197697")</f>
        <v>https://k12wa.verified.cv/en/verify/92274939197697</v>
      </c>
    </row>
    <row r="78" spans="1:3" x14ac:dyDescent="0.3">
      <c r="A78" t="s">
        <v>584</v>
      </c>
      <c r="B78" t="s">
        <v>1</v>
      </c>
      <c r="C78" s="1" t="str">
        <f>HYPERLINK("https://k12wa.verified.cv/en/verify/89673792272326", "https://k12wa.verified.cv/en/verify/89673792272326")</f>
        <v>https://k12wa.verified.cv/en/verify/89673792272326</v>
      </c>
    </row>
    <row r="79" spans="1:3" x14ac:dyDescent="0.3">
      <c r="A79" t="s">
        <v>602</v>
      </c>
      <c r="B79" t="s">
        <v>18</v>
      </c>
      <c r="C79" s="1" t="str">
        <f>HYPERLINK("https://k12wa.verified.cv/en/verify/92150718392878", "https://k12wa.verified.cv/en/verify/92150718392878")</f>
        <v>https://k12wa.verified.cv/en/verify/92150718392878</v>
      </c>
    </row>
    <row r="80" spans="1:3" x14ac:dyDescent="0.3">
      <c r="A80" t="s">
        <v>387</v>
      </c>
      <c r="B80" t="s">
        <v>276</v>
      </c>
      <c r="C80" s="1" t="str">
        <f>HYPERLINK("https://k12wa.verified.cv/en/verify/74450914901572", "https://k12wa.verified.cv/en/verify/74450914901572")</f>
        <v>https://k12wa.verified.cv/en/verify/74450914901572</v>
      </c>
    </row>
    <row r="81" spans="1:3" x14ac:dyDescent="0.3">
      <c r="A81" t="s">
        <v>136</v>
      </c>
      <c r="B81" t="s">
        <v>7</v>
      </c>
      <c r="C81" s="1" t="str">
        <f>HYPERLINK("https://k12wa.verified.cv/en/verify/18254021800112", "https://k12wa.verified.cv/en/verify/18254021800112")</f>
        <v>https://k12wa.verified.cv/en/verify/18254021800112</v>
      </c>
    </row>
    <row r="82" spans="1:3" x14ac:dyDescent="0.3">
      <c r="A82" t="s">
        <v>621</v>
      </c>
      <c r="B82" t="s">
        <v>25</v>
      </c>
      <c r="C82" s="1" t="str">
        <f>HYPERLINK("https://k12wa.verified.cv/en/verify/95613471328541", "https://k12wa.verified.cv/en/verify/95613471328541")</f>
        <v>https://k12wa.verified.cv/en/verify/95613471328541</v>
      </c>
    </row>
    <row r="83" spans="1:3" x14ac:dyDescent="0.3">
      <c r="A83" t="s">
        <v>13</v>
      </c>
      <c r="B83" t="s">
        <v>14</v>
      </c>
      <c r="C83" s="1" t="str">
        <f>HYPERLINK("https://k12wa.verified.cv/en/verify/01826810568103", "https://k12wa.verified.cv/en/verify/01826810568103")</f>
        <v>https://k12wa.verified.cv/en/verify/01826810568103</v>
      </c>
    </row>
    <row r="84" spans="1:3" x14ac:dyDescent="0.3">
      <c r="A84" t="s">
        <v>331</v>
      </c>
      <c r="B84" t="s">
        <v>75</v>
      </c>
      <c r="C84" s="1" t="str">
        <f>HYPERLINK("https://k12wa.verified.cv/en/verify/45769940221451", "https://k12wa.verified.cv/en/verify/45769940221451")</f>
        <v>https://k12wa.verified.cv/en/verify/45769940221451</v>
      </c>
    </row>
    <row r="85" spans="1:3" x14ac:dyDescent="0.3">
      <c r="A85" t="s">
        <v>265</v>
      </c>
      <c r="B85" t="s">
        <v>81</v>
      </c>
      <c r="C85" s="1" t="str">
        <f>HYPERLINK("https://k12wa.verified.cv/en/verify/35651471408417", "https://k12wa.verified.cv/en/verify/35651471408417")</f>
        <v>https://k12wa.verified.cv/en/verify/35651471408417</v>
      </c>
    </row>
    <row r="86" spans="1:3" x14ac:dyDescent="0.3">
      <c r="A86" t="s">
        <v>12</v>
      </c>
      <c r="B86" t="s">
        <v>1</v>
      </c>
      <c r="C86" s="1" t="str">
        <f>HYPERLINK("https://k12wa.verified.cv/en/verify/01709444749400", "https://k12wa.verified.cv/en/verify/01709444749400")</f>
        <v>https://k12wa.verified.cv/en/verify/01709444749400</v>
      </c>
    </row>
    <row r="87" spans="1:3" x14ac:dyDescent="0.3">
      <c r="A87" t="s">
        <v>244</v>
      </c>
      <c r="B87" t="s">
        <v>1</v>
      </c>
      <c r="C87" s="1" t="str">
        <f>HYPERLINK("https://k12wa.verified.cv/en/verify/33179707533946", "https://k12wa.verified.cv/en/verify/33179707533946")</f>
        <v>https://k12wa.verified.cv/en/verify/33179707533946</v>
      </c>
    </row>
    <row r="88" spans="1:3" x14ac:dyDescent="0.3">
      <c r="A88" t="s">
        <v>406</v>
      </c>
      <c r="B88" t="s">
        <v>25</v>
      </c>
      <c r="C88" s="1" t="str">
        <f>HYPERLINK("https://k12wa.verified.cv/en/verify/58923897753404", "https://k12wa.verified.cv/en/verify/58923897753404")</f>
        <v>https://k12wa.verified.cv/en/verify/58923897753404</v>
      </c>
    </row>
    <row r="89" spans="1:3" x14ac:dyDescent="0.3">
      <c r="A89" t="s">
        <v>501</v>
      </c>
      <c r="B89" t="s">
        <v>29</v>
      </c>
      <c r="C89" s="1" t="str">
        <f>HYPERLINK("https://k12wa.verified.cv/en/verify/75827374336314", "https://k12wa.verified.cv/en/verify/75827374336314")</f>
        <v>https://k12wa.verified.cv/en/verify/75827374336314</v>
      </c>
    </row>
    <row r="90" spans="1:3" x14ac:dyDescent="0.3">
      <c r="A90" t="s">
        <v>120</v>
      </c>
      <c r="B90" t="s">
        <v>25</v>
      </c>
      <c r="C90" s="1" t="str">
        <f>HYPERLINK("https://k12wa.verified.cv/en/verify/15255070400868", "https://k12wa.verified.cv/en/verify/15255070400868")</f>
        <v>https://k12wa.verified.cv/en/verify/15255070400868</v>
      </c>
    </row>
    <row r="91" spans="1:3" x14ac:dyDescent="0.3">
      <c r="A91" t="s">
        <v>202</v>
      </c>
      <c r="B91" t="s">
        <v>5</v>
      </c>
      <c r="C91" s="1" t="str">
        <f>HYPERLINK("https://k12wa.verified.cv/en/verify/27099370929344", "https://k12wa.verified.cv/en/verify/27099370929344")</f>
        <v>https://k12wa.verified.cv/en/verify/27099370929344</v>
      </c>
    </row>
    <row r="92" spans="1:3" x14ac:dyDescent="0.3">
      <c r="A92" t="s">
        <v>57</v>
      </c>
      <c r="B92" t="s">
        <v>16</v>
      </c>
      <c r="C92" s="1" t="str">
        <f>HYPERLINK("https://k12wa.verified.cv/en/verify/06399184570665", "https://k12wa.verified.cv/en/verify/06399184570665")</f>
        <v>https://k12wa.verified.cv/en/verify/06399184570665</v>
      </c>
    </row>
    <row r="93" spans="1:3" x14ac:dyDescent="0.3">
      <c r="A93" t="s">
        <v>348</v>
      </c>
      <c r="B93" t="s">
        <v>45</v>
      </c>
      <c r="C93" s="1" t="str">
        <f>HYPERLINK("https://k12wa.verified.cv/en/verify/48735889892676", "https://k12wa.verified.cv/en/verify/48735889892676")</f>
        <v>https://k12wa.verified.cv/en/verify/48735889892676</v>
      </c>
    </row>
    <row r="94" spans="1:3" x14ac:dyDescent="0.3">
      <c r="A94" t="s">
        <v>140</v>
      </c>
      <c r="B94" t="s">
        <v>141</v>
      </c>
      <c r="C94" s="1" t="str">
        <f>HYPERLINK("https://k12wa.verified.cv/en/verify/18720544375692", "https://k12wa.verified.cv/en/verify/18720544375692")</f>
        <v>https://k12wa.verified.cv/en/verify/18720544375692</v>
      </c>
    </row>
    <row r="95" spans="1:3" x14ac:dyDescent="0.3">
      <c r="A95" t="s">
        <v>637</v>
      </c>
      <c r="B95" t="s">
        <v>16</v>
      </c>
      <c r="C95" s="1" t="str">
        <f>HYPERLINK("https://k12wa.verified.cv/en/verify/98172354932441", "https://k12wa.verified.cv/en/verify/98172354932441")</f>
        <v>https://k12wa.verified.cv/en/verify/98172354932441</v>
      </c>
    </row>
    <row r="96" spans="1:3" x14ac:dyDescent="0.3">
      <c r="A96" t="s">
        <v>243</v>
      </c>
      <c r="B96" t="s">
        <v>138</v>
      </c>
      <c r="C96" s="1" t="str">
        <f>HYPERLINK("https://k12wa.verified.cv/en/verify/33141973779025", "https://k12wa.verified.cv/en/verify/33141973779025")</f>
        <v>https://k12wa.verified.cv/en/verify/33141973779025</v>
      </c>
    </row>
    <row r="97" spans="1:3" x14ac:dyDescent="0.3">
      <c r="A97" t="s">
        <v>567</v>
      </c>
      <c r="B97" t="s">
        <v>25</v>
      </c>
      <c r="C97" s="1" t="str">
        <f>HYPERLINK("https://k12wa.verified.cv/en/verify/86630431325286", "https://k12wa.verified.cv/en/verify/86630431325286")</f>
        <v>https://k12wa.verified.cv/en/verify/86630431325286</v>
      </c>
    </row>
    <row r="98" spans="1:3" x14ac:dyDescent="0.3">
      <c r="A98" t="s">
        <v>121</v>
      </c>
      <c r="B98" t="s">
        <v>122</v>
      </c>
      <c r="C98" s="1" t="str">
        <f>HYPERLINK("https://k12wa.verified.cv/en/verify/15281835992344", "https://k12wa.verified.cv/en/verify/15281835992344")</f>
        <v>https://k12wa.verified.cv/en/verify/15281835992344</v>
      </c>
    </row>
    <row r="99" spans="1:3" x14ac:dyDescent="0.3">
      <c r="A99" t="s">
        <v>505</v>
      </c>
      <c r="B99" t="s">
        <v>506</v>
      </c>
      <c r="C99" s="1" t="str">
        <f>HYPERLINK("https://k12wa.verified.cv/en/verify/76227087203804", "https://k12wa.verified.cv/en/verify/76227087203804")</f>
        <v>https://k12wa.verified.cv/en/verify/76227087203804</v>
      </c>
    </row>
    <row r="100" spans="1:3" x14ac:dyDescent="0.3">
      <c r="A100" t="s">
        <v>485</v>
      </c>
      <c r="B100" t="s">
        <v>1</v>
      </c>
      <c r="C100" s="1" t="str">
        <f>HYPERLINK("https://k12wa.verified.cv/en/verify/74184997860340", "https://k12wa.verified.cv/en/verify/74184997860340")</f>
        <v>https://k12wa.verified.cv/en/verify/74184997860340</v>
      </c>
    </row>
    <row r="101" spans="1:3" x14ac:dyDescent="0.3">
      <c r="A101" t="s">
        <v>163</v>
      </c>
      <c r="B101" t="s">
        <v>164</v>
      </c>
      <c r="C101" s="1" t="str">
        <f>HYPERLINK("https://k12wa.verified.cv/en/verify/20742383918565", "https://k12wa.verified.cv/en/verify/20742383918565")</f>
        <v>https://k12wa.verified.cv/en/verify/20742383918565</v>
      </c>
    </row>
    <row r="102" spans="1:3" x14ac:dyDescent="0.3">
      <c r="A102" t="s">
        <v>352</v>
      </c>
      <c r="B102" t="s">
        <v>168</v>
      </c>
      <c r="C102" s="1" t="str">
        <f>HYPERLINK("https://k12wa.verified.cv/en/verify/49452420775068", "https://k12wa.verified.cv/en/verify/49452420775068")</f>
        <v>https://k12wa.verified.cv/en/verify/49452420775068</v>
      </c>
    </row>
    <row r="103" spans="1:3" x14ac:dyDescent="0.3">
      <c r="A103" t="s">
        <v>423</v>
      </c>
      <c r="B103" t="s">
        <v>81</v>
      </c>
      <c r="C103" s="1" t="str">
        <f>HYPERLINK("https://k12wa.verified.cv/en/verify/62223167042853", "https://k12wa.verified.cv/en/verify/62223167042853")</f>
        <v>https://k12wa.verified.cv/en/verify/62223167042853</v>
      </c>
    </row>
    <row r="104" spans="1:3" x14ac:dyDescent="0.3">
      <c r="A104" t="s">
        <v>397</v>
      </c>
      <c r="B104" t="s">
        <v>5</v>
      </c>
      <c r="C104" s="1" t="str">
        <f>HYPERLINK("https://k12wa.verified.cv/en/verify/58173709891995", "https://k12wa.verified.cv/en/verify/58173709891995")</f>
        <v>https://k12wa.verified.cv/en/verify/58173709891995</v>
      </c>
    </row>
    <row r="105" spans="1:3" x14ac:dyDescent="0.3">
      <c r="A105" t="s">
        <v>241</v>
      </c>
      <c r="B105" t="s">
        <v>81</v>
      </c>
      <c r="C105" s="1" t="str">
        <f>HYPERLINK("https://k12wa.verified.cv/en/verify/32834613495667", "https://k12wa.verified.cv/en/verify/32834613495667")</f>
        <v>https://k12wa.verified.cv/en/verify/32834613495667</v>
      </c>
    </row>
    <row r="106" spans="1:3" x14ac:dyDescent="0.3">
      <c r="A106" t="s">
        <v>269</v>
      </c>
      <c r="B106" t="s">
        <v>5</v>
      </c>
      <c r="C106" s="1" t="str">
        <f>HYPERLINK("https://k12wa.verified.cv/en/verify/53578812305668", "https://k12wa.verified.cv/en/verify/53578812305668")</f>
        <v>https://k12wa.verified.cv/en/verify/53578812305668</v>
      </c>
    </row>
    <row r="107" spans="1:3" x14ac:dyDescent="0.3">
      <c r="A107" t="s">
        <v>595</v>
      </c>
      <c r="B107" t="s">
        <v>289</v>
      </c>
      <c r="C107" s="1" t="str">
        <f>HYPERLINK("https://k12wa.verified.cv/en/verify/91225797141861", "https://k12wa.verified.cv/en/verify/91225797141861")</f>
        <v>https://k12wa.verified.cv/en/verify/91225797141861</v>
      </c>
    </row>
    <row r="108" spans="1:3" x14ac:dyDescent="0.3">
      <c r="A108" t="s">
        <v>357</v>
      </c>
      <c r="B108" t="s">
        <v>33</v>
      </c>
      <c r="C108" s="1" t="str">
        <f>HYPERLINK("https://k12wa.verified.cv/en/verify/50095982525776", "https://k12wa.verified.cv/en/verify/50095982525776")</f>
        <v>https://k12wa.verified.cv/en/verify/50095982525776</v>
      </c>
    </row>
    <row r="109" spans="1:3" x14ac:dyDescent="0.3">
      <c r="A109" t="s">
        <v>446</v>
      </c>
      <c r="B109" t="s">
        <v>5</v>
      </c>
      <c r="C109" s="1" t="str">
        <f>HYPERLINK("https://k12wa.verified.cv/en/verify/66321232617120", "https://k12wa.verified.cv/en/verify/66321232617120")</f>
        <v>https://k12wa.verified.cv/en/verify/66321232617120</v>
      </c>
    </row>
    <row r="110" spans="1:3" x14ac:dyDescent="0.3">
      <c r="A110" t="s">
        <v>28</v>
      </c>
      <c r="B110" t="s">
        <v>29</v>
      </c>
      <c r="C110" s="1" t="str">
        <f>HYPERLINK("https://k12wa.verified.cv/en/verify/03092756066296", "https://k12wa.verified.cv/en/verify/03092756066296")</f>
        <v>https://k12wa.verified.cv/en/verify/03092756066296</v>
      </c>
    </row>
    <row r="111" spans="1:3" x14ac:dyDescent="0.3">
      <c r="A111" t="s">
        <v>89</v>
      </c>
      <c r="B111" t="s">
        <v>90</v>
      </c>
      <c r="C111" s="1" t="str">
        <f>HYPERLINK("https://k12wa.verified.cv/en/verify/11691253099086", "https://k12wa.verified.cv/en/verify/11691253099086")</f>
        <v>https://k12wa.verified.cv/en/verify/11691253099086</v>
      </c>
    </row>
    <row r="112" spans="1:3" x14ac:dyDescent="0.3">
      <c r="A112" t="s">
        <v>365</v>
      </c>
      <c r="B112" t="s">
        <v>64</v>
      </c>
      <c r="C112" s="1" t="str">
        <f>HYPERLINK("https://k12wa.verified.cv/en/verify/51771847625698", "https://k12wa.verified.cv/en/verify/51771847625698")</f>
        <v>https://k12wa.verified.cv/en/verify/51771847625698</v>
      </c>
    </row>
    <row r="113" spans="1:3" x14ac:dyDescent="0.3">
      <c r="A113" t="s">
        <v>617</v>
      </c>
      <c r="B113" t="s">
        <v>1</v>
      </c>
      <c r="C113" s="1" t="str">
        <f>HYPERLINK("https://k12wa.verified.cv/en/verify/95153736257896", "https://k12wa.verified.cv/en/verify/95153736257896")</f>
        <v>https://k12wa.verified.cv/en/verify/95153736257896</v>
      </c>
    </row>
    <row r="114" spans="1:3" x14ac:dyDescent="0.3">
      <c r="A114" t="s">
        <v>361</v>
      </c>
      <c r="B114" t="s">
        <v>362</v>
      </c>
      <c r="C114" s="1" t="str">
        <f>HYPERLINK("https://k12wa.verified.cv/en/verify/51159765327423", "https://k12wa.verified.cv/en/verify/51159765327423")</f>
        <v>https://k12wa.verified.cv/en/verify/51159765327423</v>
      </c>
    </row>
    <row r="115" spans="1:3" x14ac:dyDescent="0.3">
      <c r="A115" t="s">
        <v>304</v>
      </c>
      <c r="B115" t="s">
        <v>305</v>
      </c>
      <c r="C115" s="1" t="str">
        <f>HYPERLINK("https://k12wa.verified.cv/en/verify/41820565015383", "https://k12wa.verified.cv/en/verify/41820565015383")</f>
        <v>https://k12wa.verified.cv/en/verify/41820565015383</v>
      </c>
    </row>
    <row r="116" spans="1:3" x14ac:dyDescent="0.3">
      <c r="A116" t="s">
        <v>496</v>
      </c>
      <c r="B116" t="s">
        <v>156</v>
      </c>
      <c r="C116" s="1" t="str">
        <f>HYPERLINK("https://k12wa.verified.cv/en/verify/75297838697699", "https://k12wa.verified.cv/en/verify/75297838697699")</f>
        <v>https://k12wa.verified.cv/en/verify/75297838697699</v>
      </c>
    </row>
    <row r="117" spans="1:3" x14ac:dyDescent="0.3">
      <c r="A117" t="s">
        <v>379</v>
      </c>
      <c r="B117" t="s">
        <v>251</v>
      </c>
      <c r="C117" s="1" t="str">
        <f>HYPERLINK("https://k12wa.verified.cv/en/verify/53920221635972", "https://k12wa.verified.cv/en/verify/53920221635972")</f>
        <v>https://k12wa.verified.cv/en/verify/53920221635972</v>
      </c>
    </row>
    <row r="118" spans="1:3" x14ac:dyDescent="0.3">
      <c r="A118" t="s">
        <v>444</v>
      </c>
      <c r="B118" t="s">
        <v>5</v>
      </c>
      <c r="C118" s="1" t="str">
        <f>HYPERLINK("https://k12wa.verified.cv/en/verify/66052663621051", "https://k12wa.verified.cv/en/verify/66052663621051")</f>
        <v>https://k12wa.verified.cv/en/verify/66052663621051</v>
      </c>
    </row>
    <row r="119" spans="1:3" x14ac:dyDescent="0.3">
      <c r="A119" t="s">
        <v>492</v>
      </c>
      <c r="B119" t="s">
        <v>16</v>
      </c>
      <c r="C119" s="1" t="str">
        <f>HYPERLINK("https://k12wa.verified.cv/en/verify/74643721716824", "https://k12wa.verified.cv/en/verify/74643721716824")</f>
        <v>https://k12wa.verified.cv/en/verify/74643721716824</v>
      </c>
    </row>
    <row r="120" spans="1:3" x14ac:dyDescent="0.3">
      <c r="A120" t="s">
        <v>538</v>
      </c>
      <c r="B120" t="s">
        <v>1</v>
      </c>
      <c r="C120" s="1" t="str">
        <f>HYPERLINK("https://k12wa.verified.cv/en/verify/80174414540360", "https://k12wa.verified.cv/en/verify/80174414540360")</f>
        <v>https://k12wa.verified.cv/en/verify/80174414540360</v>
      </c>
    </row>
    <row r="121" spans="1:3" x14ac:dyDescent="0.3">
      <c r="A121" t="s">
        <v>592</v>
      </c>
      <c r="B121" t="s">
        <v>81</v>
      </c>
      <c r="C121" s="1" t="str">
        <f>HYPERLINK("https://k12wa.verified.cv/en/verify/90476983427034", "https://k12wa.verified.cv/en/verify/90476983427034")</f>
        <v>https://k12wa.verified.cv/en/verify/90476983427034</v>
      </c>
    </row>
    <row r="122" spans="1:3" x14ac:dyDescent="0.3">
      <c r="A122" t="s">
        <v>178</v>
      </c>
      <c r="B122" t="s">
        <v>158</v>
      </c>
      <c r="C122" s="1" t="str">
        <f>HYPERLINK("https://k12wa.verified.cv/en/verify/23828059365295", "https://k12wa.verified.cv/en/verify/23828059365295")</f>
        <v>https://k12wa.verified.cv/en/verify/23828059365295</v>
      </c>
    </row>
    <row r="123" spans="1:3" x14ac:dyDescent="0.3">
      <c r="A123" t="s">
        <v>589</v>
      </c>
      <c r="B123" t="s">
        <v>590</v>
      </c>
      <c r="C123" s="1" t="str">
        <f>HYPERLINK("https://k12wa.verified.cv/en/verify/89962352461401", "https://k12wa.verified.cv/en/verify/89962352461401")</f>
        <v>https://k12wa.verified.cv/en/verify/89962352461401</v>
      </c>
    </row>
    <row r="124" spans="1:3" x14ac:dyDescent="0.3">
      <c r="A124" t="s">
        <v>155</v>
      </c>
      <c r="B124" t="s">
        <v>156</v>
      </c>
      <c r="C124" s="1" t="str">
        <f>HYPERLINK("https://k12wa.verified.cv/en/verify/19818443780843", "https://k12wa.verified.cv/en/verify/19818443780843")</f>
        <v>https://k12wa.verified.cv/en/verify/19818443780843</v>
      </c>
    </row>
    <row r="125" spans="1:3" x14ac:dyDescent="0.3">
      <c r="A125" t="s">
        <v>572</v>
      </c>
      <c r="B125" t="s">
        <v>64</v>
      </c>
      <c r="C125" s="1" t="str">
        <f>HYPERLINK("https://k12wa.verified.cv/en/verify/87089676488817", "https://k12wa.verified.cv/en/verify/87089676488817")</f>
        <v>https://k12wa.verified.cv/en/verify/87089676488817</v>
      </c>
    </row>
    <row r="126" spans="1:3" x14ac:dyDescent="0.3">
      <c r="A126" t="s">
        <v>26</v>
      </c>
      <c r="B126" t="s">
        <v>25</v>
      </c>
      <c r="C126" s="1" t="str">
        <f>HYPERLINK("https://k12wa.verified.cv/en/verify/12309093050794", "https://k12wa.verified.cv/en/verify/12309093050794")</f>
        <v>https://k12wa.verified.cv/en/verify/12309093050794</v>
      </c>
    </row>
    <row r="127" spans="1:3" x14ac:dyDescent="0.3">
      <c r="A127" t="s">
        <v>148</v>
      </c>
      <c r="B127" t="s">
        <v>21</v>
      </c>
      <c r="C127" s="1" t="str">
        <f>HYPERLINK("https://k12wa.verified.cv/en/verify/58683065726470", "https://k12wa.verified.cv/en/verify/58683065726470")</f>
        <v>https://k12wa.verified.cv/en/verify/58683065726470</v>
      </c>
    </row>
    <row r="128" spans="1:3" x14ac:dyDescent="0.3">
      <c r="A128" t="s">
        <v>44</v>
      </c>
      <c r="B128" t="s">
        <v>45</v>
      </c>
      <c r="C128" s="1" t="str">
        <f>HYPERLINK("https://k12wa.verified.cv/en/verify/05063918934375", "https://k12wa.verified.cv/en/verify/05063918934375")</f>
        <v>https://k12wa.verified.cv/en/verify/05063918934375</v>
      </c>
    </row>
    <row r="129" spans="1:3" x14ac:dyDescent="0.3">
      <c r="A129" t="s">
        <v>346</v>
      </c>
      <c r="B129" t="s">
        <v>210</v>
      </c>
      <c r="C129" s="1" t="str">
        <f>HYPERLINK("https://k12wa.verified.cv/en/verify/48553113633059", "https://k12wa.verified.cv/en/verify/48553113633059")</f>
        <v>https://k12wa.verified.cv/en/verify/48553113633059</v>
      </c>
    </row>
    <row r="130" spans="1:3" x14ac:dyDescent="0.3">
      <c r="A130" t="s">
        <v>591</v>
      </c>
      <c r="B130" t="s">
        <v>43</v>
      </c>
      <c r="C130" s="1" t="str">
        <f>HYPERLINK("https://k12wa.verified.cv/en/verify/90271544649624", "https://k12wa.verified.cv/en/verify/90271544649624")</f>
        <v>https://k12wa.verified.cv/en/verify/90271544649624</v>
      </c>
    </row>
    <row r="131" spans="1:3" x14ac:dyDescent="0.3">
      <c r="A131" t="s">
        <v>256</v>
      </c>
      <c r="B131" t="s">
        <v>18</v>
      </c>
      <c r="C131" s="1" t="str">
        <f>HYPERLINK("https://k12wa.verified.cv/en/verify/34754120704447", "https://k12wa.verified.cv/en/verify/34754120704447")</f>
        <v>https://k12wa.verified.cv/en/verify/34754120704447</v>
      </c>
    </row>
    <row r="132" spans="1:3" x14ac:dyDescent="0.3">
      <c r="A132" t="s">
        <v>203</v>
      </c>
      <c r="B132" t="s">
        <v>53</v>
      </c>
      <c r="C132" s="1" t="str">
        <f>HYPERLINK("https://k12wa.verified.cv/en/verify/27141824468913", "https://k12wa.verified.cv/en/verify/27141824468913")</f>
        <v>https://k12wa.verified.cv/en/verify/27141824468913</v>
      </c>
    </row>
    <row r="133" spans="1:3" x14ac:dyDescent="0.3">
      <c r="A133" t="s">
        <v>634</v>
      </c>
      <c r="B133" t="s">
        <v>460</v>
      </c>
      <c r="C133" s="1" t="str">
        <f>HYPERLINK("https://k12wa.verified.cv/en/verify/97740081191790", "https://k12wa.verified.cv/en/verify/97740081191790")</f>
        <v>https://k12wa.verified.cv/en/verify/97740081191790</v>
      </c>
    </row>
    <row r="134" spans="1:3" x14ac:dyDescent="0.3">
      <c r="A134" t="s">
        <v>342</v>
      </c>
      <c r="B134" t="s">
        <v>309</v>
      </c>
      <c r="C134" s="1" t="str">
        <f>HYPERLINK("https://k12wa.verified.cv/en/verify/47947432713240", "https://k12wa.verified.cv/en/verify/47947432713240")</f>
        <v>https://k12wa.verified.cv/en/verify/47947432713240</v>
      </c>
    </row>
    <row r="135" spans="1:3" x14ac:dyDescent="0.3">
      <c r="A135" t="s">
        <v>321</v>
      </c>
      <c r="B135" t="s">
        <v>18</v>
      </c>
      <c r="C135" s="1" t="str">
        <f>HYPERLINK("https://k12wa.verified.cv/en/verify/43813970583239", "https://k12wa.verified.cv/en/verify/43813970583239")</f>
        <v>https://k12wa.verified.cv/en/verify/43813970583239</v>
      </c>
    </row>
    <row r="136" spans="1:3" x14ac:dyDescent="0.3">
      <c r="A136" t="s">
        <v>364</v>
      </c>
      <c r="B136" t="s">
        <v>1</v>
      </c>
      <c r="C136" s="1" t="str">
        <f>HYPERLINK("https://k12wa.verified.cv/en/verify/51363995385498", "https://k12wa.verified.cv/en/verify/51363995385498")</f>
        <v>https://k12wa.verified.cv/en/verify/51363995385498</v>
      </c>
    </row>
    <row r="137" spans="1:3" x14ac:dyDescent="0.3">
      <c r="A137" t="s">
        <v>143</v>
      </c>
      <c r="B137" t="s">
        <v>38</v>
      </c>
      <c r="C137" s="1" t="str">
        <f>HYPERLINK("https://k12wa.verified.cv/en/verify/19246895799690", "https://k12wa.verified.cv/en/verify/19246895799690")</f>
        <v>https://k12wa.verified.cv/en/verify/19246895799690</v>
      </c>
    </row>
    <row r="138" spans="1:3" x14ac:dyDescent="0.3">
      <c r="A138" t="s">
        <v>370</v>
      </c>
      <c r="B138" t="s">
        <v>25</v>
      </c>
      <c r="C138" s="1" t="str">
        <f>HYPERLINK("https://k12wa.verified.cv/en/verify/52281491485037", "https://k12wa.verified.cv/en/verify/52281491485037")</f>
        <v>https://k12wa.verified.cv/en/verify/52281491485037</v>
      </c>
    </row>
    <row r="139" spans="1:3" x14ac:dyDescent="0.3">
      <c r="A139" t="s">
        <v>413</v>
      </c>
      <c r="B139" t="s">
        <v>414</v>
      </c>
      <c r="C139" s="1" t="str">
        <f>HYPERLINK("https://k12wa.verified.cv/en/verify/60288650917674", "https://k12wa.verified.cv/en/verify/60288650917674")</f>
        <v>https://k12wa.verified.cv/en/verify/60288650917674</v>
      </c>
    </row>
    <row r="140" spans="1:3" x14ac:dyDescent="0.3">
      <c r="A140" t="s">
        <v>377</v>
      </c>
      <c r="B140" t="s">
        <v>1</v>
      </c>
      <c r="C140" s="1" t="str">
        <f>HYPERLINK("https://k12wa.verified.cv/en/verify/53389655845064", "https://k12wa.verified.cv/en/verify/53389655845064")</f>
        <v>https://k12wa.verified.cv/en/verify/53389655845064</v>
      </c>
    </row>
    <row r="141" spans="1:3" x14ac:dyDescent="0.3">
      <c r="A141" t="s">
        <v>354</v>
      </c>
      <c r="B141" t="s">
        <v>355</v>
      </c>
      <c r="C141" s="1" t="str">
        <f>HYPERLINK("https://k12wa.verified.cv/en/verify/49873278365162", "https://k12wa.verified.cv/en/verify/49873278365162")</f>
        <v>https://k12wa.verified.cv/en/verify/49873278365162</v>
      </c>
    </row>
    <row r="142" spans="1:3" x14ac:dyDescent="0.3">
      <c r="A142" t="s">
        <v>23</v>
      </c>
      <c r="B142" t="s">
        <v>1</v>
      </c>
      <c r="C142" s="1" t="str">
        <f>HYPERLINK("https://k12wa.verified.cv/en/verify/02346782908072", "https://k12wa.verified.cv/en/verify/02346782908072")</f>
        <v>https://k12wa.verified.cv/en/verify/02346782908072</v>
      </c>
    </row>
    <row r="143" spans="1:3" x14ac:dyDescent="0.3">
      <c r="A143" t="s">
        <v>632</v>
      </c>
      <c r="B143" t="s">
        <v>569</v>
      </c>
      <c r="C143" s="1" t="str">
        <f>HYPERLINK("https://k12wa.verified.cv/en/verify/97498992755263", "https://k12wa.verified.cv/en/verify/97498992755263")</f>
        <v>https://k12wa.verified.cv/en/verify/97498992755263</v>
      </c>
    </row>
    <row r="144" spans="1:3" x14ac:dyDescent="0.3">
      <c r="A144" t="s">
        <v>291</v>
      </c>
      <c r="B144" t="s">
        <v>154</v>
      </c>
      <c r="C144" s="1" t="str">
        <f>HYPERLINK("https://k12wa.verified.cv/en/verify/39155170167459", "https://k12wa.verified.cv/en/verify/39155170167459")</f>
        <v>https://k12wa.verified.cv/en/verify/39155170167459</v>
      </c>
    </row>
    <row r="145" spans="1:3" x14ac:dyDescent="0.3">
      <c r="A145" t="s">
        <v>131</v>
      </c>
      <c r="B145" t="s">
        <v>25</v>
      </c>
      <c r="C145" s="1" t="str">
        <f>HYPERLINK("https://k12wa.verified.cv/en/verify/16878753970894", "https://k12wa.verified.cv/en/verify/16878753970894")</f>
        <v>https://k12wa.verified.cv/en/verify/16878753970894</v>
      </c>
    </row>
    <row r="146" spans="1:3" x14ac:dyDescent="0.3">
      <c r="A146" t="s">
        <v>4</v>
      </c>
      <c r="B146" t="s">
        <v>5</v>
      </c>
      <c r="C146" s="1" t="str">
        <f>HYPERLINK("https://k12wa.verified.cv/en/verify/00303080003821", "https://k12wa.verified.cv/en/verify/00303080003821")</f>
        <v>https://k12wa.verified.cv/en/verify/00303080003821</v>
      </c>
    </row>
    <row r="147" spans="1:3" x14ac:dyDescent="0.3">
      <c r="A147" t="s">
        <v>545</v>
      </c>
      <c r="B147" t="s">
        <v>1</v>
      </c>
      <c r="C147" s="1" t="str">
        <f>HYPERLINK("https://k12wa.verified.cv/en/verify/81718060755093", "https://k12wa.verified.cv/en/verify/81718060755093")</f>
        <v>https://k12wa.verified.cv/en/verify/81718060755093</v>
      </c>
    </row>
    <row r="148" spans="1:3" x14ac:dyDescent="0.3">
      <c r="A148" t="s">
        <v>374</v>
      </c>
      <c r="B148" t="s">
        <v>208</v>
      </c>
      <c r="C148" s="1" t="str">
        <f>HYPERLINK("https://k12wa.verified.cv/en/verify/52721669253928", "https://k12wa.verified.cv/en/verify/52721669253928")</f>
        <v>https://k12wa.verified.cv/en/verify/52721669253928</v>
      </c>
    </row>
    <row r="149" spans="1:3" x14ac:dyDescent="0.3">
      <c r="A149" t="s">
        <v>454</v>
      </c>
      <c r="B149" t="s">
        <v>47</v>
      </c>
      <c r="C149" s="1" t="str">
        <f>HYPERLINK("https://k12wa.verified.cv/en/verify/68224281087398", "https://k12wa.verified.cv/en/verify/68224281087398")</f>
        <v>https://k12wa.verified.cv/en/verify/68224281087398</v>
      </c>
    </row>
    <row r="150" spans="1:3" x14ac:dyDescent="0.3">
      <c r="A150" t="s">
        <v>328</v>
      </c>
      <c r="B150" t="s">
        <v>1</v>
      </c>
      <c r="C150" s="1" t="str">
        <f>HYPERLINK("https://k12wa.verified.cv/en/verify/44873425399205", "https://k12wa.verified.cv/en/verify/44873425399205")</f>
        <v>https://k12wa.verified.cv/en/verify/44873425399205</v>
      </c>
    </row>
    <row r="151" spans="1:3" x14ac:dyDescent="0.3">
      <c r="A151" t="s">
        <v>49</v>
      </c>
      <c r="B151" t="s">
        <v>1</v>
      </c>
      <c r="C151" s="1" t="str">
        <f>HYPERLINK("https://k12wa.verified.cv/en/verify/05267552571463", "https://k12wa.verified.cv/en/verify/05267552571463")</f>
        <v>https://k12wa.verified.cv/en/verify/05267552571463</v>
      </c>
    </row>
    <row r="152" spans="1:3" x14ac:dyDescent="0.3">
      <c r="A152" t="s">
        <v>159</v>
      </c>
      <c r="B152" t="s">
        <v>1</v>
      </c>
      <c r="C152" s="1" t="str">
        <f>HYPERLINK("https://k12wa.verified.cv/en/verify/20027822964147", "https://k12wa.verified.cv/en/verify/20027822964147")</f>
        <v>https://k12wa.verified.cv/en/verify/20027822964147</v>
      </c>
    </row>
    <row r="153" spans="1:3" x14ac:dyDescent="0.3">
      <c r="A153" t="s">
        <v>115</v>
      </c>
      <c r="B153" t="s">
        <v>1</v>
      </c>
      <c r="C153" s="1" t="str">
        <f>HYPERLINK("https://k12wa.verified.cv/en/verify/14697387256753", "https://k12wa.verified.cv/en/verify/14697387256753")</f>
        <v>https://k12wa.verified.cv/en/verify/14697387256753</v>
      </c>
    </row>
    <row r="154" spans="1:3" x14ac:dyDescent="0.3">
      <c r="A154" t="s">
        <v>278</v>
      </c>
      <c r="B154" t="s">
        <v>279</v>
      </c>
      <c r="C154" s="1" t="str">
        <f>HYPERLINK("https://k12wa.verified.cv/en/verify/37248991486030", "https://k12wa.verified.cv/en/verify/37248991486030")</f>
        <v>https://k12wa.verified.cv/en/verify/37248991486030</v>
      </c>
    </row>
    <row r="155" spans="1:3" x14ac:dyDescent="0.3">
      <c r="A155" t="s">
        <v>349</v>
      </c>
      <c r="B155" t="s">
        <v>87</v>
      </c>
      <c r="C155" s="1" t="str">
        <f>HYPERLINK("https://k12wa.verified.cv/en/verify/48785139069483", "https://k12wa.verified.cv/en/verify/48785139069483")</f>
        <v>https://k12wa.verified.cv/en/verify/48785139069483</v>
      </c>
    </row>
    <row r="156" spans="1:3" x14ac:dyDescent="0.3">
      <c r="A156" t="s">
        <v>299</v>
      </c>
      <c r="B156" t="s">
        <v>110</v>
      </c>
      <c r="C156" s="1" t="str">
        <f>HYPERLINK("https://k12wa.verified.cv/en/verify/41156134217960", "https://k12wa.verified.cv/en/verify/41156134217960")</f>
        <v>https://k12wa.verified.cv/en/verify/41156134217960</v>
      </c>
    </row>
    <row r="157" spans="1:3" x14ac:dyDescent="0.3">
      <c r="A157" t="s">
        <v>630</v>
      </c>
      <c r="B157" t="s">
        <v>110</v>
      </c>
      <c r="C157" s="1" t="str">
        <f>HYPERLINK("https://k12wa.verified.cv/en/verify/97483779478233", "https://k12wa.verified.cv/en/verify/97483779478233")</f>
        <v>https://k12wa.verified.cv/en/verify/97483779478233</v>
      </c>
    </row>
    <row r="158" spans="1:3" x14ac:dyDescent="0.3">
      <c r="A158" t="s">
        <v>450</v>
      </c>
      <c r="B158" t="s">
        <v>60</v>
      </c>
      <c r="C158" s="1" t="str">
        <f>HYPERLINK("https://k12wa.verified.cv/en/verify/66928945278615", "https://k12wa.verified.cv/en/verify/66928945278615")</f>
        <v>https://k12wa.verified.cv/en/verify/66928945278615</v>
      </c>
    </row>
    <row r="159" spans="1:3" x14ac:dyDescent="0.3">
      <c r="A159" t="s">
        <v>604</v>
      </c>
      <c r="B159" t="s">
        <v>373</v>
      </c>
      <c r="C159" s="1" t="str">
        <f>HYPERLINK("https://k12wa.verified.cv/en/verify/92451996659006", "https://k12wa.verified.cv/en/verify/92451996659006")</f>
        <v>https://k12wa.verified.cv/en/verify/92451996659006</v>
      </c>
    </row>
    <row r="160" spans="1:3" x14ac:dyDescent="0.3">
      <c r="A160" t="s">
        <v>420</v>
      </c>
      <c r="B160" t="s">
        <v>92</v>
      </c>
      <c r="C160" s="1" t="str">
        <f>HYPERLINK("https://k12wa.verified.cv/en/verify/61639544609288", "https://k12wa.verified.cv/en/verify/61639544609288")</f>
        <v>https://k12wa.verified.cv/en/verify/61639544609288</v>
      </c>
    </row>
    <row r="161" spans="1:3" x14ac:dyDescent="0.3">
      <c r="A161" t="s">
        <v>338</v>
      </c>
      <c r="B161" t="s">
        <v>150</v>
      </c>
      <c r="C161" s="1" t="str">
        <f>HYPERLINK("https://k12wa.verified.cv/en/verify/46965106462668", "https://k12wa.verified.cv/en/verify/46965106462668")</f>
        <v>https://k12wa.verified.cv/en/verify/46965106462668</v>
      </c>
    </row>
    <row r="162" spans="1:3" x14ac:dyDescent="0.3">
      <c r="A162" t="s">
        <v>571</v>
      </c>
      <c r="B162" t="s">
        <v>5</v>
      </c>
      <c r="C162" s="1" t="str">
        <f>HYPERLINK("https://k12wa.verified.cv/en/verify/87021894161014", "https://k12wa.verified.cv/en/verify/87021894161014")</f>
        <v>https://k12wa.verified.cv/en/verify/87021894161014</v>
      </c>
    </row>
    <row r="163" spans="1:3" x14ac:dyDescent="0.3">
      <c r="A163" t="s">
        <v>65</v>
      </c>
      <c r="B163" t="s">
        <v>5</v>
      </c>
      <c r="C163" s="1" t="str">
        <f>HYPERLINK("https://k12wa.verified.cv/en/verify/08025417099338", "https://k12wa.verified.cv/en/verify/08025417099338")</f>
        <v>https://k12wa.verified.cv/en/verify/08025417099338</v>
      </c>
    </row>
    <row r="164" spans="1:3" x14ac:dyDescent="0.3">
      <c r="A164" t="s">
        <v>78</v>
      </c>
      <c r="B164" t="s">
        <v>43</v>
      </c>
      <c r="C164" s="1" t="str">
        <f>HYPERLINK("https://k12wa.verified.cv/en/verify/10113088882725", "https://k12wa.verified.cv/en/verify/10113088882725")</f>
        <v>https://k12wa.verified.cv/en/verify/10113088882725</v>
      </c>
    </row>
    <row r="165" spans="1:3" x14ac:dyDescent="0.3">
      <c r="A165" t="s">
        <v>594</v>
      </c>
      <c r="B165" t="s">
        <v>3</v>
      </c>
      <c r="C165" s="1" t="str">
        <f>HYPERLINK("https://k12wa.verified.cv/en/verify/90693730997223", "https://k12wa.verified.cv/en/verify/90693730997223")</f>
        <v>https://k12wa.verified.cv/en/verify/90693730997223</v>
      </c>
    </row>
    <row r="166" spans="1:3" x14ac:dyDescent="0.3">
      <c r="A166" t="s">
        <v>106</v>
      </c>
      <c r="B166" t="s">
        <v>5</v>
      </c>
      <c r="C166" s="1" t="str">
        <f>HYPERLINK("https://k12wa.verified.cv/en/verify/13458310534070", "https://k12wa.verified.cv/en/verify/13458310534070")</f>
        <v>https://k12wa.verified.cv/en/verify/13458310534070</v>
      </c>
    </row>
    <row r="167" spans="1:3" x14ac:dyDescent="0.3">
      <c r="A167" t="s">
        <v>576</v>
      </c>
      <c r="B167" t="s">
        <v>110</v>
      </c>
      <c r="C167" s="1" t="str">
        <f>HYPERLINK("https://k12wa.verified.cv/en/verify/88211368620016", "https://k12wa.verified.cv/en/verify/88211368620016")</f>
        <v>https://k12wa.verified.cv/en/verify/88211368620016</v>
      </c>
    </row>
    <row r="168" spans="1:3" x14ac:dyDescent="0.3">
      <c r="A168" t="s">
        <v>264</v>
      </c>
      <c r="B168" t="s">
        <v>18</v>
      </c>
      <c r="C168" s="1" t="str">
        <f>HYPERLINK("https://k12wa.verified.cv/en/verify/35597448959106", "https://k12wa.verified.cv/en/verify/35597448959106")</f>
        <v>https://k12wa.verified.cv/en/verify/35597448959106</v>
      </c>
    </row>
    <row r="169" spans="1:3" x14ac:dyDescent="0.3">
      <c r="A169" t="s">
        <v>334</v>
      </c>
      <c r="B169" t="s">
        <v>81</v>
      </c>
      <c r="C169" s="1" t="str">
        <f>HYPERLINK("https://k12wa.verified.cv/en/verify/46566068919610", "https://k12wa.verified.cv/en/verify/46566068919610")</f>
        <v>https://k12wa.verified.cv/en/verify/46566068919610</v>
      </c>
    </row>
    <row r="170" spans="1:3" x14ac:dyDescent="0.3">
      <c r="A170" t="s">
        <v>48</v>
      </c>
      <c r="B170" t="s">
        <v>3</v>
      </c>
      <c r="C170" s="1" t="str">
        <f>HYPERLINK("https://k12wa.verified.cv/en/verify/05113503045775", "https://k12wa.verified.cv/en/verify/05113503045775")</f>
        <v>https://k12wa.verified.cv/en/verify/05113503045775</v>
      </c>
    </row>
    <row r="171" spans="1:3" x14ac:dyDescent="0.3">
      <c r="A171" t="s">
        <v>641</v>
      </c>
      <c r="B171" t="s">
        <v>110</v>
      </c>
      <c r="C171" s="1" t="str">
        <f>HYPERLINK("https://k12wa.verified.cv/en/verify/98903677630777", "https://k12wa.verified.cv/en/verify/98903677630777")</f>
        <v>https://k12wa.verified.cv/en/verify/98903677630777</v>
      </c>
    </row>
    <row r="172" spans="1:3" x14ac:dyDescent="0.3">
      <c r="A172" t="s">
        <v>491</v>
      </c>
      <c r="B172" t="s">
        <v>238</v>
      </c>
      <c r="C172" s="1" t="str">
        <f>HYPERLINK("https://k12wa.verified.cv/en/verify/74640251879257", "https://k12wa.verified.cv/en/verify/74640251879257")</f>
        <v>https://k12wa.verified.cv/en/verify/74640251879257</v>
      </c>
    </row>
    <row r="173" spans="1:3" x14ac:dyDescent="0.3">
      <c r="A173" t="s">
        <v>418</v>
      </c>
      <c r="B173" t="s">
        <v>208</v>
      </c>
      <c r="C173" s="1" t="str">
        <f>HYPERLINK("https://k12wa.verified.cv/en/verify/61013582267347", "https://k12wa.verified.cv/en/verify/61013582267347")</f>
        <v>https://k12wa.verified.cv/en/verify/61013582267347</v>
      </c>
    </row>
    <row r="174" spans="1:3" x14ac:dyDescent="0.3">
      <c r="A174" t="s">
        <v>142</v>
      </c>
      <c r="B174" t="s">
        <v>3</v>
      </c>
      <c r="C174" s="1" t="str">
        <f>HYPERLINK("https://k12wa.verified.cv/en/verify/19146668475150", "https://k12wa.verified.cv/en/verify/19146668475150")</f>
        <v>https://k12wa.verified.cv/en/verify/19146668475150</v>
      </c>
    </row>
    <row r="175" spans="1:3" x14ac:dyDescent="0.3">
      <c r="A175" t="s">
        <v>359</v>
      </c>
      <c r="B175" t="s">
        <v>5</v>
      </c>
      <c r="C175" s="1" t="str">
        <f>HYPERLINK("https://k12wa.verified.cv/en/verify/50811369863398", "https://k12wa.verified.cv/en/verify/50811369863398")</f>
        <v>https://k12wa.verified.cv/en/verify/50811369863398</v>
      </c>
    </row>
    <row r="176" spans="1:3" x14ac:dyDescent="0.3">
      <c r="A176" t="s">
        <v>226</v>
      </c>
      <c r="B176" t="s">
        <v>227</v>
      </c>
      <c r="C176" s="1" t="str">
        <f>HYPERLINK("https://k12wa.verified.cv/en/verify/31008588138873", "https://k12wa.verified.cv/en/verify/31008588138873")</f>
        <v>https://k12wa.verified.cv/en/verify/31008588138873</v>
      </c>
    </row>
    <row r="177" spans="1:3" x14ac:dyDescent="0.3">
      <c r="A177" t="s">
        <v>290</v>
      </c>
      <c r="B177" t="s">
        <v>87</v>
      </c>
      <c r="C177" s="1" t="str">
        <f>HYPERLINK("https://k12wa.verified.cv/en/verify/39054804113524", "https://k12wa.verified.cv/en/verify/39054804113524")</f>
        <v>https://k12wa.verified.cv/en/verify/39054804113524</v>
      </c>
    </row>
    <row r="178" spans="1:3" x14ac:dyDescent="0.3">
      <c r="A178" t="s">
        <v>66</v>
      </c>
      <c r="B178" t="s">
        <v>25</v>
      </c>
      <c r="C178" s="1" t="str">
        <f>HYPERLINK("https://k12wa.verified.cv/en/verify/33776911745386", "https://k12wa.verified.cv/en/verify/33776911745386")</f>
        <v>https://k12wa.verified.cv/en/verify/33776911745386</v>
      </c>
    </row>
    <row r="179" spans="1:3" x14ac:dyDescent="0.3">
      <c r="A179" t="s">
        <v>165</v>
      </c>
      <c r="B179" t="s">
        <v>3</v>
      </c>
      <c r="C179" s="1" t="str">
        <f>HYPERLINK("https://k12wa.verified.cv/en/verify/20868452815588", "https://k12wa.verified.cv/en/verify/20868452815588")</f>
        <v>https://k12wa.verified.cv/en/verify/20868452815588</v>
      </c>
    </row>
    <row r="180" spans="1:3" x14ac:dyDescent="0.3">
      <c r="A180" t="s">
        <v>44</v>
      </c>
      <c r="B180" t="s">
        <v>110</v>
      </c>
      <c r="C180" s="1" t="str">
        <f>HYPERLINK("https://k12wa.verified.cv/en/verify/81821155494290", "https://k12wa.verified.cv/en/verify/81821155494290")</f>
        <v>https://k12wa.verified.cv/en/verify/81821155494290</v>
      </c>
    </row>
    <row r="181" spans="1:3" x14ac:dyDescent="0.3">
      <c r="A181" t="s">
        <v>626</v>
      </c>
      <c r="B181" t="s">
        <v>627</v>
      </c>
      <c r="C181" s="1" t="str">
        <f>HYPERLINK("https://k12wa.verified.cv/en/verify/96427974288866", "https://k12wa.verified.cv/en/verify/96427974288866")</f>
        <v>https://k12wa.verified.cv/en/verify/96427974288866</v>
      </c>
    </row>
    <row r="182" spans="1:3" x14ac:dyDescent="0.3">
      <c r="A182" t="s">
        <v>301</v>
      </c>
      <c r="B182" t="s">
        <v>55</v>
      </c>
      <c r="C182" s="1" t="str">
        <f>HYPERLINK("https://k12wa.verified.cv/en/verify/41552678822671", "https://k12wa.verified.cv/en/verify/41552678822671")</f>
        <v>https://k12wa.verified.cv/en/verify/41552678822671</v>
      </c>
    </row>
    <row r="183" spans="1:3" x14ac:dyDescent="0.3">
      <c r="A183" t="s">
        <v>345</v>
      </c>
      <c r="B183" t="s">
        <v>25</v>
      </c>
      <c r="C183" s="1" t="str">
        <f>HYPERLINK("https://k12wa.verified.cv/en/verify/48519721355262", "https://k12wa.verified.cv/en/verify/48519721355262")</f>
        <v>https://k12wa.verified.cv/en/verify/48519721355262</v>
      </c>
    </row>
    <row r="184" spans="1:3" x14ac:dyDescent="0.3">
      <c r="A184" t="s">
        <v>640</v>
      </c>
      <c r="B184" t="s">
        <v>5</v>
      </c>
      <c r="C184" s="1" t="str">
        <f>HYPERLINK("https://k12wa.verified.cv/en/verify/98710700923759", "https://k12wa.verified.cv/en/verify/98710700923759")</f>
        <v>https://k12wa.verified.cv/en/verify/98710700923759</v>
      </c>
    </row>
    <row r="185" spans="1:3" x14ac:dyDescent="0.3">
      <c r="A185" t="s">
        <v>292</v>
      </c>
      <c r="B185" t="s">
        <v>18</v>
      </c>
      <c r="C185" s="1" t="str">
        <f>HYPERLINK("https://k12wa.verified.cv/en/verify/39561974197061", "https://k12wa.verified.cv/en/verify/39561974197061")</f>
        <v>https://k12wa.verified.cv/en/verify/39561974197061</v>
      </c>
    </row>
    <row r="186" spans="1:3" x14ac:dyDescent="0.3">
      <c r="A186" t="s">
        <v>37</v>
      </c>
      <c r="B186" t="s">
        <v>38</v>
      </c>
      <c r="C186" s="1" t="str">
        <f>HYPERLINK("https://k12wa.verified.cv/en/verify/04365896962967", "https://k12wa.verified.cv/en/verify/04365896962967")</f>
        <v>https://k12wa.verified.cv/en/verify/04365896962967</v>
      </c>
    </row>
    <row r="187" spans="1:3" x14ac:dyDescent="0.3">
      <c r="A187" t="s">
        <v>419</v>
      </c>
      <c r="B187" t="s">
        <v>3</v>
      </c>
      <c r="C187" s="1" t="str">
        <f>HYPERLINK("https://k12wa.verified.cv/en/verify/61533475165767", "https://k12wa.verified.cv/en/verify/61533475165767")</f>
        <v>https://k12wa.verified.cv/en/verify/61533475165767</v>
      </c>
    </row>
    <row r="188" spans="1:3" x14ac:dyDescent="0.3">
      <c r="A188" t="s">
        <v>458</v>
      </c>
      <c r="B188" t="s">
        <v>112</v>
      </c>
      <c r="C188" s="1" t="str">
        <f>HYPERLINK("https://k12wa.verified.cv/en/verify/68884100530697", "https://k12wa.verified.cv/en/verify/68884100530697")</f>
        <v>https://k12wa.verified.cv/en/verify/68884100530697</v>
      </c>
    </row>
    <row r="189" spans="1:3" x14ac:dyDescent="0.3">
      <c r="A189" t="s">
        <v>82</v>
      </c>
      <c r="B189" t="s">
        <v>1</v>
      </c>
      <c r="C189" s="1" t="str">
        <f>HYPERLINK("https://k12wa.verified.cv/en/verify/10705573004227", "https://k12wa.verified.cv/en/verify/10705573004227")</f>
        <v>https://k12wa.verified.cv/en/verify/10705573004227</v>
      </c>
    </row>
    <row r="190" spans="1:3" x14ac:dyDescent="0.3">
      <c r="A190" t="s">
        <v>615</v>
      </c>
      <c r="B190" t="s">
        <v>511</v>
      </c>
      <c r="C190" s="1" t="str">
        <f>HYPERLINK("https://k12wa.verified.cv/en/verify/93975793269948", "https://k12wa.verified.cv/en/verify/93975793269948")</f>
        <v>https://k12wa.verified.cv/en/verify/93975793269948</v>
      </c>
    </row>
    <row r="191" spans="1:3" x14ac:dyDescent="0.3">
      <c r="A191" t="s">
        <v>459</v>
      </c>
      <c r="B191" t="s">
        <v>460</v>
      </c>
      <c r="C191" s="1" t="str">
        <f>HYPERLINK("https://k12wa.verified.cv/en/verify/69144602791851", "https://k12wa.verified.cv/en/verify/69144602791851")</f>
        <v>https://k12wa.verified.cv/en/verify/69144602791851</v>
      </c>
    </row>
    <row r="192" spans="1:3" x14ac:dyDescent="0.3">
      <c r="A192" t="s">
        <v>613</v>
      </c>
      <c r="B192" t="s">
        <v>73</v>
      </c>
      <c r="C192" s="1" t="str">
        <f>HYPERLINK("https://k12wa.verified.cv/en/verify/93468584041032", "https://k12wa.verified.cv/en/verify/93468584041032")</f>
        <v>https://k12wa.verified.cv/en/verify/93468584041032</v>
      </c>
    </row>
    <row r="193" spans="1:3" x14ac:dyDescent="0.3">
      <c r="A193" t="s">
        <v>259</v>
      </c>
      <c r="B193" t="s">
        <v>1</v>
      </c>
      <c r="C193" s="1" t="str">
        <f>HYPERLINK("https://k12wa.verified.cv/en/verify/34861052932757", "https://k12wa.verified.cv/en/verify/34861052932757")</f>
        <v>https://k12wa.verified.cv/en/verify/34861052932757</v>
      </c>
    </row>
    <row r="194" spans="1:3" x14ac:dyDescent="0.3">
      <c r="A194" t="s">
        <v>300</v>
      </c>
      <c r="B194" t="s">
        <v>35</v>
      </c>
      <c r="C194" s="1" t="str">
        <f>HYPERLINK("https://k12wa.verified.cv/en/verify/41289340790342", "https://k12wa.verified.cv/en/verify/41289340790342")</f>
        <v>https://k12wa.verified.cv/en/verify/41289340790342</v>
      </c>
    </row>
    <row r="195" spans="1:3" x14ac:dyDescent="0.3">
      <c r="A195" t="s">
        <v>440</v>
      </c>
      <c r="B195" t="s">
        <v>251</v>
      </c>
      <c r="C195" s="1" t="str">
        <f>HYPERLINK("https://k12wa.verified.cv/en/verify/64604632830100", "https://k12wa.verified.cv/en/verify/64604632830100")</f>
        <v>https://k12wa.verified.cv/en/verify/64604632830100</v>
      </c>
    </row>
    <row r="196" spans="1:3" x14ac:dyDescent="0.3">
      <c r="A196" t="s">
        <v>410</v>
      </c>
      <c r="B196" t="s">
        <v>138</v>
      </c>
      <c r="C196" s="1" t="str">
        <f>HYPERLINK("https://k12wa.verified.cv/en/verify/59878864675768", "https://k12wa.verified.cv/en/verify/59878864675768")</f>
        <v>https://k12wa.verified.cv/en/verify/59878864675768</v>
      </c>
    </row>
    <row r="197" spans="1:3" x14ac:dyDescent="0.3">
      <c r="A197" t="s">
        <v>561</v>
      </c>
      <c r="B197" t="s">
        <v>1</v>
      </c>
      <c r="C197" s="1" t="str">
        <f>HYPERLINK("https://k12wa.verified.cv/en/verify/84519301988994", "https://k12wa.verified.cv/en/verify/84519301988994")</f>
        <v>https://k12wa.verified.cv/en/verify/84519301988994</v>
      </c>
    </row>
    <row r="198" spans="1:3" x14ac:dyDescent="0.3">
      <c r="A198" t="s">
        <v>431</v>
      </c>
      <c r="B198" t="s">
        <v>18</v>
      </c>
      <c r="C198" s="1" t="str">
        <f>HYPERLINK("https://k12wa.verified.cv/en/verify/63363736731670", "https://k12wa.verified.cv/en/verify/63363736731670")</f>
        <v>https://k12wa.verified.cv/en/verify/63363736731670</v>
      </c>
    </row>
    <row r="199" spans="1:3" x14ac:dyDescent="0.3">
      <c r="A199" t="s">
        <v>127</v>
      </c>
      <c r="B199" t="s">
        <v>128</v>
      </c>
      <c r="C199" s="1" t="str">
        <f>HYPERLINK("https://k12wa.verified.cv/en/verify/16128098188674", "https://k12wa.verified.cv/en/verify/16128098188674")</f>
        <v>https://k12wa.verified.cv/en/verify/16128098188674</v>
      </c>
    </row>
    <row r="200" spans="1:3" x14ac:dyDescent="0.3">
      <c r="A200" t="s">
        <v>562</v>
      </c>
      <c r="B200" t="s">
        <v>122</v>
      </c>
      <c r="C200" s="1" t="str">
        <f>HYPERLINK("https://k12wa.verified.cv/en/verify/84539114215066", "https://k12wa.verified.cv/en/verify/84539114215066")</f>
        <v>https://k12wa.verified.cv/en/verify/84539114215066</v>
      </c>
    </row>
    <row r="201" spans="1:3" x14ac:dyDescent="0.3">
      <c r="A201" t="s">
        <v>135</v>
      </c>
      <c r="B201" t="s">
        <v>1</v>
      </c>
      <c r="C201" s="1" t="str">
        <f>HYPERLINK("https://k12wa.verified.cv/en/verify/17931026076734", "https://k12wa.verified.cv/en/verify/17931026076734")</f>
        <v>https://k12wa.verified.cv/en/verify/17931026076734</v>
      </c>
    </row>
    <row r="202" spans="1:3" x14ac:dyDescent="0.3">
      <c r="A202" t="s">
        <v>625</v>
      </c>
      <c r="B202" t="s">
        <v>210</v>
      </c>
      <c r="C202" s="1" t="str">
        <f>HYPERLINK("https://k12wa.verified.cv/en/verify/96266188494046", "https://k12wa.verified.cv/en/verify/96266188494046")</f>
        <v>https://k12wa.verified.cv/en/verify/96266188494046</v>
      </c>
    </row>
    <row r="203" spans="1:3" x14ac:dyDescent="0.3">
      <c r="A203" t="s">
        <v>50</v>
      </c>
      <c r="B203" t="s">
        <v>25</v>
      </c>
      <c r="C203" s="1" t="str">
        <f>HYPERLINK("https://k12wa.verified.cv/en/verify/05571439450297", "https://k12wa.verified.cv/en/verify/05571439450297")</f>
        <v>https://k12wa.verified.cv/en/verify/05571439450297</v>
      </c>
    </row>
    <row r="204" spans="1:3" x14ac:dyDescent="0.3">
      <c r="A204" t="s">
        <v>614</v>
      </c>
      <c r="B204" t="s">
        <v>251</v>
      </c>
      <c r="C204" s="1" t="str">
        <f>HYPERLINK("https://k12wa.verified.cv/en/verify/93793744677983", "https://k12wa.verified.cv/en/verify/93793744677983")</f>
        <v>https://k12wa.verified.cv/en/verify/93793744677983</v>
      </c>
    </row>
    <row r="205" spans="1:3" x14ac:dyDescent="0.3">
      <c r="A205" t="s">
        <v>56</v>
      </c>
      <c r="B205" t="s">
        <v>1</v>
      </c>
      <c r="C205" s="1" t="str">
        <f>HYPERLINK("https://k12wa.verified.cv/en/verify/06293232457890", "https://k12wa.verified.cv/en/verify/06293232457890")</f>
        <v>https://k12wa.verified.cv/en/verify/06293232457890</v>
      </c>
    </row>
    <row r="206" spans="1:3" x14ac:dyDescent="0.3">
      <c r="A206" t="s">
        <v>273</v>
      </c>
      <c r="B206" t="s">
        <v>53</v>
      </c>
      <c r="C206" s="1" t="str">
        <f>HYPERLINK("https://k12wa.verified.cv/en/verify/36489218496815", "https://k12wa.verified.cv/en/verify/36489218496815")</f>
        <v>https://k12wa.verified.cv/en/verify/36489218496815</v>
      </c>
    </row>
    <row r="207" spans="1:3" x14ac:dyDescent="0.3">
      <c r="A207" t="s">
        <v>124</v>
      </c>
      <c r="B207" t="s">
        <v>25</v>
      </c>
      <c r="C207" s="1" t="str">
        <f>HYPERLINK("https://k12wa.verified.cv/en/verify/15790350673260", "https://k12wa.verified.cv/en/verify/15790350673260")</f>
        <v>https://k12wa.verified.cv/en/verify/15790350673260</v>
      </c>
    </row>
    <row r="208" spans="1:3" x14ac:dyDescent="0.3">
      <c r="A208" t="s">
        <v>596</v>
      </c>
      <c r="B208" t="s">
        <v>92</v>
      </c>
      <c r="C208" s="1" t="str">
        <f>HYPERLINK("https://k12wa.verified.cv/en/verify/91417463827802", "https://k12wa.verified.cv/en/verify/91417463827802")</f>
        <v>https://k12wa.verified.cv/en/verify/91417463827802</v>
      </c>
    </row>
    <row r="209" spans="1:3" x14ac:dyDescent="0.3">
      <c r="A209" t="s">
        <v>242</v>
      </c>
      <c r="B209" t="s">
        <v>40</v>
      </c>
      <c r="C209" s="1" t="str">
        <f>HYPERLINK("https://k12wa.verified.cv/en/verify/33106275408353", "https://k12wa.verified.cv/en/verify/33106275408353")</f>
        <v>https://k12wa.verified.cv/en/verify/33106275408353</v>
      </c>
    </row>
    <row r="210" spans="1:3" x14ac:dyDescent="0.3">
      <c r="A210" t="s">
        <v>306</v>
      </c>
      <c r="B210" t="s">
        <v>279</v>
      </c>
      <c r="C210" s="1" t="str">
        <f>HYPERLINK("https://k12wa.verified.cv/en/verify/41866885123586", "https://k12wa.verified.cv/en/verify/41866885123586")</f>
        <v>https://k12wa.verified.cv/en/verify/41866885123586</v>
      </c>
    </row>
    <row r="211" spans="1:3" x14ac:dyDescent="0.3">
      <c r="A211" t="s">
        <v>54</v>
      </c>
      <c r="B211" t="s">
        <v>55</v>
      </c>
      <c r="C211" s="1" t="str">
        <f>HYPERLINK("https://k12wa.verified.cv/en/verify/06034934471409", "https://k12wa.verified.cv/en/verify/06034934471409")</f>
        <v>https://k12wa.verified.cv/en/verify/06034934471409</v>
      </c>
    </row>
    <row r="212" spans="1:3" x14ac:dyDescent="0.3">
      <c r="A212" t="s">
        <v>109</v>
      </c>
      <c r="B212" t="s">
        <v>110</v>
      </c>
      <c r="C212" s="1" t="str">
        <f>HYPERLINK("https://k12wa.verified.cv/en/verify/13800280518257", "https://k12wa.verified.cv/en/verify/13800280518257")</f>
        <v>https://k12wa.verified.cv/en/verify/13800280518257</v>
      </c>
    </row>
    <row r="213" spans="1:3" x14ac:dyDescent="0.3">
      <c r="A213" t="s">
        <v>71</v>
      </c>
      <c r="B213" t="s">
        <v>1</v>
      </c>
      <c r="C213" s="1" t="str">
        <f>HYPERLINK("https://k12wa.verified.cv/en/verify/09827040260941", "https://k12wa.verified.cv/en/verify/09827040260941")</f>
        <v>https://k12wa.verified.cv/en/verify/09827040260941</v>
      </c>
    </row>
    <row r="214" spans="1:3" x14ac:dyDescent="0.3">
      <c r="A214" t="s">
        <v>606</v>
      </c>
      <c r="B214" t="s">
        <v>81</v>
      </c>
      <c r="C214" s="1" t="str">
        <f>HYPERLINK("https://k12wa.verified.cv/en/verify/92806843843178", "https://k12wa.verified.cv/en/verify/92806843843178")</f>
        <v>https://k12wa.verified.cv/en/verify/92806843843178</v>
      </c>
    </row>
    <row r="215" spans="1:3" x14ac:dyDescent="0.3">
      <c r="A215" t="s">
        <v>544</v>
      </c>
      <c r="B215" t="s">
        <v>47</v>
      </c>
      <c r="C215" s="1" t="str">
        <f>HYPERLINK("https://k12wa.verified.cv/en/verify/81402755228545", "https://k12wa.verified.cv/en/verify/81402755228545")</f>
        <v>https://k12wa.verified.cv/en/verify/81402755228545</v>
      </c>
    </row>
    <row r="216" spans="1:3" x14ac:dyDescent="0.3">
      <c r="A216" t="s">
        <v>624</v>
      </c>
      <c r="B216" t="s">
        <v>60</v>
      </c>
      <c r="C216" s="1" t="str">
        <f>HYPERLINK("https://k12wa.verified.cv/en/verify/95829631126540", "https://k12wa.verified.cv/en/verify/95829631126540")</f>
        <v>https://k12wa.verified.cv/en/verify/95829631126540</v>
      </c>
    </row>
    <row r="217" spans="1:3" x14ac:dyDescent="0.3">
      <c r="A217" t="s">
        <v>366</v>
      </c>
      <c r="B217" t="s">
        <v>367</v>
      </c>
      <c r="C217" s="1" t="str">
        <f>HYPERLINK("https://k12wa.verified.cv/en/verify/51899290338734", "https://k12wa.verified.cv/en/verify/51899290338734")</f>
        <v>https://k12wa.verified.cv/en/verify/51899290338734</v>
      </c>
    </row>
    <row r="218" spans="1:3" x14ac:dyDescent="0.3">
      <c r="A218" t="s">
        <v>213</v>
      </c>
      <c r="B218" t="s">
        <v>16</v>
      </c>
      <c r="C218" s="1" t="str">
        <f>HYPERLINK("https://k12wa.verified.cv/en/verify/29244844063893", "https://k12wa.verified.cv/en/verify/29244844063893")</f>
        <v>https://k12wa.verified.cv/en/verify/29244844063893</v>
      </c>
    </row>
    <row r="219" spans="1:3" x14ac:dyDescent="0.3">
      <c r="A219" t="s">
        <v>543</v>
      </c>
      <c r="B219" t="s">
        <v>251</v>
      </c>
      <c r="C219" s="1" t="str">
        <f>HYPERLINK("https://k12wa.verified.cv/en/verify/81136958177466", "https://k12wa.verified.cv/en/verify/81136958177466")</f>
        <v>https://k12wa.verified.cv/en/verify/81136958177466</v>
      </c>
    </row>
    <row r="220" spans="1:3" x14ac:dyDescent="0.3">
      <c r="A220" t="s">
        <v>253</v>
      </c>
      <c r="B220" t="s">
        <v>110</v>
      </c>
      <c r="C220" s="1" t="str">
        <f>HYPERLINK("https://k12wa.verified.cv/en/verify/34728351183650", "https://k12wa.verified.cv/en/verify/34728351183650")</f>
        <v>https://k12wa.verified.cv/en/verify/34728351183650</v>
      </c>
    </row>
    <row r="221" spans="1:3" x14ac:dyDescent="0.3">
      <c r="A221" t="s">
        <v>426</v>
      </c>
      <c r="B221" t="s">
        <v>21</v>
      </c>
      <c r="C221" s="1" t="str">
        <f>HYPERLINK("https://k12wa.verified.cv/en/verify/62757401437676", "https://k12wa.verified.cv/en/verify/62757401437676")</f>
        <v>https://k12wa.verified.cv/en/verify/62757401437676</v>
      </c>
    </row>
    <row r="222" spans="1:3" x14ac:dyDescent="0.3">
      <c r="A222" t="s">
        <v>153</v>
      </c>
      <c r="B222" t="s">
        <v>154</v>
      </c>
      <c r="C222" s="1" t="str">
        <f>HYPERLINK("https://k12wa.verified.cv/en/verify/19807700170325", "https://k12wa.verified.cv/en/verify/19807700170325")</f>
        <v>https://k12wa.verified.cv/en/verify/19807700170325</v>
      </c>
    </row>
    <row r="223" spans="1:3" x14ac:dyDescent="0.3">
      <c r="A223" t="s">
        <v>146</v>
      </c>
      <c r="B223" t="s">
        <v>147</v>
      </c>
      <c r="C223" s="1" t="str">
        <f>HYPERLINK("https://k12wa.verified.cv/en/verify/19481399500906", "https://k12wa.verified.cv/en/verify/19481399500906")</f>
        <v>https://k12wa.verified.cv/en/verify/19481399500906</v>
      </c>
    </row>
    <row r="224" spans="1:3" x14ac:dyDescent="0.3">
      <c r="A224" t="s">
        <v>514</v>
      </c>
      <c r="B224" t="s">
        <v>25</v>
      </c>
      <c r="C224" s="1" t="str">
        <f>HYPERLINK("https://k12wa.verified.cv/en/verify/76909264976292", "https://k12wa.verified.cv/en/verify/76909264976292")</f>
        <v>https://k12wa.verified.cv/en/verify/76909264976292</v>
      </c>
    </row>
    <row r="225" spans="1:3" x14ac:dyDescent="0.3">
      <c r="A225" t="s">
        <v>376</v>
      </c>
      <c r="B225" t="s">
        <v>309</v>
      </c>
      <c r="C225" s="1" t="str">
        <f>HYPERLINK("https://k12wa.verified.cv/en/verify/53092758227424", "https://k12wa.verified.cv/en/verify/53092758227424")</f>
        <v>https://k12wa.verified.cv/en/verify/53092758227424</v>
      </c>
    </row>
    <row r="226" spans="1:3" x14ac:dyDescent="0.3">
      <c r="A226" t="s">
        <v>182</v>
      </c>
      <c r="B226" t="s">
        <v>183</v>
      </c>
      <c r="C226" s="1" t="str">
        <f>HYPERLINK("https://k12wa.verified.cv/en/verify/24431359972472", "https://k12wa.verified.cv/en/verify/24431359972472")</f>
        <v>https://k12wa.verified.cv/en/verify/24431359972472</v>
      </c>
    </row>
    <row r="227" spans="1:3" x14ac:dyDescent="0.3">
      <c r="A227" t="s">
        <v>588</v>
      </c>
      <c r="B227" t="s">
        <v>81</v>
      </c>
      <c r="C227" s="1" t="str">
        <f>HYPERLINK("https://k12wa.verified.cv/en/verify/89865500682705", "https://k12wa.verified.cv/en/verify/89865500682705")</f>
        <v>https://k12wa.verified.cv/en/verify/89865500682705</v>
      </c>
    </row>
    <row r="228" spans="1:3" x14ac:dyDescent="0.3">
      <c r="A228" t="s">
        <v>388</v>
      </c>
      <c r="B228" t="s">
        <v>110</v>
      </c>
      <c r="C228" s="1" t="str">
        <f>HYPERLINK("https://k12wa.verified.cv/en/verify/56185766925769", "https://k12wa.verified.cv/en/verify/56185766925769")</f>
        <v>https://k12wa.verified.cv/en/verify/56185766925769</v>
      </c>
    </row>
    <row r="229" spans="1:3" x14ac:dyDescent="0.3">
      <c r="A229" t="s">
        <v>381</v>
      </c>
      <c r="B229" t="s">
        <v>45</v>
      </c>
      <c r="C229" s="1" t="str">
        <f>HYPERLINK("https://k12wa.verified.cv/en/verify/54442886280475", "https://k12wa.verified.cv/en/verify/54442886280475")</f>
        <v>https://k12wa.verified.cv/en/verify/54442886280475</v>
      </c>
    </row>
    <row r="230" spans="1:3" x14ac:dyDescent="0.3">
      <c r="A230" t="s">
        <v>284</v>
      </c>
      <c r="B230" t="s">
        <v>285</v>
      </c>
      <c r="C230" s="1" t="str">
        <f>HYPERLINK("https://k12wa.verified.cv/en/verify/38266900330937", "https://k12wa.verified.cv/en/verify/38266900330937")</f>
        <v>https://k12wa.verified.cv/en/verify/38266900330937</v>
      </c>
    </row>
    <row r="231" spans="1:3" x14ac:dyDescent="0.3">
      <c r="A231" t="s">
        <v>245</v>
      </c>
      <c r="B231" t="s">
        <v>3</v>
      </c>
      <c r="C231" s="1" t="str">
        <f>HYPERLINK("https://k12wa.verified.cv/en/verify/33399051478696", "https://k12wa.verified.cv/en/verify/33399051478696")</f>
        <v>https://k12wa.verified.cv/en/verify/33399051478696</v>
      </c>
    </row>
    <row r="232" spans="1:3" x14ac:dyDescent="0.3">
      <c r="A232" t="s">
        <v>61</v>
      </c>
      <c r="B232" t="s">
        <v>1</v>
      </c>
      <c r="C232" s="1" t="str">
        <f>HYPERLINK("https://k12wa.verified.cv/en/verify/07204467856603", "https://k12wa.verified.cv/en/verify/07204467856603")</f>
        <v>https://k12wa.verified.cv/en/verify/07204467856603</v>
      </c>
    </row>
    <row r="233" spans="1:3" x14ac:dyDescent="0.3">
      <c r="A233" t="s">
        <v>502</v>
      </c>
      <c r="B233" t="s">
        <v>156</v>
      </c>
      <c r="C233" s="1" t="str">
        <f>HYPERLINK("https://k12wa.verified.cv/en/verify/76160833078216", "https://k12wa.verified.cv/en/verify/76160833078216")</f>
        <v>https://k12wa.verified.cv/en/verify/76160833078216</v>
      </c>
    </row>
    <row r="234" spans="1:3" x14ac:dyDescent="0.3">
      <c r="A234" t="s">
        <v>521</v>
      </c>
      <c r="B234" t="s">
        <v>45</v>
      </c>
      <c r="C234" s="1" t="str">
        <f>HYPERLINK("https://k12wa.verified.cv/en/verify/78046101258180", "https://k12wa.verified.cv/en/verify/78046101258180")</f>
        <v>https://k12wa.verified.cv/en/verify/78046101258180</v>
      </c>
    </row>
    <row r="235" spans="1:3" x14ac:dyDescent="0.3">
      <c r="A235" t="s">
        <v>343</v>
      </c>
      <c r="B235" t="s">
        <v>156</v>
      </c>
      <c r="C235" s="1" t="str">
        <f>HYPERLINK("https://k12wa.verified.cv/en/verify/47964257188808", "https://k12wa.verified.cv/en/verify/47964257188808")</f>
        <v>https://k12wa.verified.cv/en/verify/47964257188808</v>
      </c>
    </row>
    <row r="236" spans="1:3" x14ac:dyDescent="0.3">
      <c r="A236" t="s">
        <v>24</v>
      </c>
      <c r="B236" t="s">
        <v>25</v>
      </c>
      <c r="C236" s="1" t="str">
        <f>HYPERLINK("https://k12wa.verified.cv/en/verify/02427326432288", "https://k12wa.verified.cv/en/verify/02427326432288")</f>
        <v>https://k12wa.verified.cv/en/verify/02427326432288</v>
      </c>
    </row>
    <row r="237" spans="1:3" x14ac:dyDescent="0.3">
      <c r="A237" t="s">
        <v>149</v>
      </c>
      <c r="B237" t="s">
        <v>150</v>
      </c>
      <c r="C237" s="1" t="str">
        <f>HYPERLINK("https://k12wa.verified.cv/en/verify/19622987877146", "https://k12wa.verified.cv/en/verify/19622987877146")</f>
        <v>https://k12wa.verified.cv/en/verify/19622987877146</v>
      </c>
    </row>
    <row r="238" spans="1:3" x14ac:dyDescent="0.3">
      <c r="A238" t="s">
        <v>465</v>
      </c>
      <c r="B238" t="s">
        <v>16</v>
      </c>
      <c r="C238" s="1" t="str">
        <f>HYPERLINK("https://k12wa.verified.cv/en/verify/70037452443206", "https://k12wa.verified.cv/en/verify/70037452443206")</f>
        <v>https://k12wa.verified.cv/en/verify/70037452443206</v>
      </c>
    </row>
    <row r="239" spans="1:3" x14ac:dyDescent="0.3">
      <c r="A239" t="s">
        <v>223</v>
      </c>
      <c r="B239" t="s">
        <v>156</v>
      </c>
      <c r="C239" s="1" t="str">
        <f>HYPERLINK("https://k12wa.verified.cv/en/verify/30424513644127", "https://k12wa.verified.cv/en/verify/30424513644127")</f>
        <v>https://k12wa.verified.cv/en/verify/30424513644127</v>
      </c>
    </row>
    <row r="240" spans="1:3" x14ac:dyDescent="0.3">
      <c r="A240" t="s">
        <v>207</v>
      </c>
      <c r="B240" t="s">
        <v>208</v>
      </c>
      <c r="C240" s="1" t="str">
        <f>HYPERLINK("https://k12wa.verified.cv/en/verify/28309045873638", "https://k12wa.verified.cv/en/verify/28309045873638")</f>
        <v>https://k12wa.verified.cv/en/verify/28309045873638</v>
      </c>
    </row>
    <row r="241" spans="1:3" x14ac:dyDescent="0.3">
      <c r="A241" t="s">
        <v>424</v>
      </c>
      <c r="B241" t="s">
        <v>3</v>
      </c>
      <c r="C241" s="1" t="str">
        <f>HYPERLINK("https://k12wa.verified.cv/en/verify/62309981808806", "https://k12wa.verified.cv/en/verify/62309981808806")</f>
        <v>https://k12wa.verified.cv/en/verify/62309981808806</v>
      </c>
    </row>
    <row r="242" spans="1:3" x14ac:dyDescent="0.3">
      <c r="A242" t="s">
        <v>274</v>
      </c>
      <c r="B242" t="s">
        <v>156</v>
      </c>
      <c r="C242" s="1" t="str">
        <f>HYPERLINK("https://k12wa.verified.cv/en/verify/36751727569618", "https://k12wa.verified.cv/en/verify/36751727569618")</f>
        <v>https://k12wa.verified.cv/en/verify/36751727569618</v>
      </c>
    </row>
    <row r="243" spans="1:3" x14ac:dyDescent="0.3">
      <c r="A243" t="s">
        <v>541</v>
      </c>
      <c r="B243" t="s">
        <v>251</v>
      </c>
      <c r="C243" s="1" t="str">
        <f>HYPERLINK("https://k12wa.verified.cv/en/verify/80569258796808", "https://k12wa.verified.cv/en/verify/80569258796808")</f>
        <v>https://k12wa.verified.cv/en/verify/80569258796808</v>
      </c>
    </row>
    <row r="244" spans="1:3" x14ac:dyDescent="0.3">
      <c r="A244" t="s">
        <v>570</v>
      </c>
      <c r="B244" t="s">
        <v>81</v>
      </c>
      <c r="C244" s="1" t="str">
        <f>HYPERLINK("https://k12wa.verified.cv/en/verify/86901789649811", "https://k12wa.verified.cv/en/verify/86901789649811")</f>
        <v>https://k12wa.verified.cv/en/verify/86901789649811</v>
      </c>
    </row>
    <row r="245" spans="1:3" x14ac:dyDescent="0.3">
      <c r="A245" t="s">
        <v>585</v>
      </c>
      <c r="B245" t="s">
        <v>87</v>
      </c>
      <c r="C245" s="1" t="str">
        <f>HYPERLINK("https://k12wa.verified.cv/en/verify/89802777189716", "https://k12wa.verified.cv/en/verify/89802777189716")</f>
        <v>https://k12wa.verified.cv/en/verify/89802777189716</v>
      </c>
    </row>
    <row r="246" spans="1:3" x14ac:dyDescent="0.3">
      <c r="A246" t="s">
        <v>551</v>
      </c>
      <c r="B246" t="s">
        <v>238</v>
      </c>
      <c r="C246" s="1" t="str">
        <f>HYPERLINK("https://k12wa.verified.cv/en/verify/82798049901454", "https://k12wa.verified.cv/en/verify/82798049901454")</f>
        <v>https://k12wa.verified.cv/en/verify/82798049901454</v>
      </c>
    </row>
    <row r="247" spans="1:3" x14ac:dyDescent="0.3">
      <c r="A247" t="s">
        <v>577</v>
      </c>
      <c r="B247" t="s">
        <v>5</v>
      </c>
      <c r="C247" s="1" t="str">
        <f>HYPERLINK("https://k12wa.verified.cv/en/verify/88422840949509", "https://k12wa.verified.cv/en/verify/88422840949509")</f>
        <v>https://k12wa.verified.cv/en/verify/88422840949509</v>
      </c>
    </row>
    <row r="248" spans="1:3" x14ac:dyDescent="0.3">
      <c r="A248" t="s">
        <v>489</v>
      </c>
      <c r="B248" t="s">
        <v>64</v>
      </c>
      <c r="C248" s="1" t="str">
        <f>HYPERLINK("https://k12wa.verified.cv/en/verify/74358528349271", "https://k12wa.verified.cv/en/verify/74358528349271")</f>
        <v>https://k12wa.verified.cv/en/verify/74358528349271</v>
      </c>
    </row>
    <row r="249" spans="1:3" x14ac:dyDescent="0.3">
      <c r="A249" t="s">
        <v>268</v>
      </c>
      <c r="B249" t="s">
        <v>25</v>
      </c>
      <c r="C249" s="1" t="str">
        <f>HYPERLINK("https://k12wa.verified.cv/en/verify/35912238608740", "https://k12wa.verified.cv/en/verify/35912238608740")</f>
        <v>https://k12wa.verified.cv/en/verify/35912238608740</v>
      </c>
    </row>
    <row r="250" spans="1:3" x14ac:dyDescent="0.3">
      <c r="A250" t="s">
        <v>333</v>
      </c>
      <c r="B250" t="s">
        <v>1</v>
      </c>
      <c r="C250" s="1" t="str">
        <f>HYPERLINK("https://k12wa.verified.cv/en/verify/46382826882888", "https://k12wa.verified.cv/en/verify/46382826882888")</f>
        <v>https://k12wa.verified.cv/en/verify/46382826882888</v>
      </c>
    </row>
    <row r="251" spans="1:3" x14ac:dyDescent="0.3">
      <c r="A251" t="s">
        <v>137</v>
      </c>
      <c r="B251" t="s">
        <v>1</v>
      </c>
      <c r="C251" s="1" t="str">
        <f>HYPERLINK("https://k12wa.verified.cv/en/verify/18574430396164", "https://k12wa.verified.cv/en/verify/18574430396164")</f>
        <v>https://k12wa.verified.cv/en/verify/18574430396164</v>
      </c>
    </row>
    <row r="252" spans="1:3" x14ac:dyDescent="0.3">
      <c r="A252" t="s">
        <v>296</v>
      </c>
      <c r="B252" t="s">
        <v>64</v>
      </c>
      <c r="C252" s="1" t="str">
        <f>HYPERLINK("https://k12wa.verified.cv/en/verify/40176185502268", "https://k12wa.verified.cv/en/verify/40176185502268")</f>
        <v>https://k12wa.verified.cv/en/verify/40176185502268</v>
      </c>
    </row>
    <row r="253" spans="1:3" x14ac:dyDescent="0.3">
      <c r="A253" t="s">
        <v>520</v>
      </c>
      <c r="B253" t="s">
        <v>171</v>
      </c>
      <c r="C253" s="1" t="str">
        <f>HYPERLINK("https://k12wa.verified.cv/en/verify/77994161432004", "https://k12wa.verified.cv/en/verify/77994161432004")</f>
        <v>https://k12wa.verified.cv/en/verify/77994161432004</v>
      </c>
    </row>
    <row r="254" spans="1:3" x14ac:dyDescent="0.3">
      <c r="A254" t="s">
        <v>463</v>
      </c>
      <c r="B254" t="s">
        <v>33</v>
      </c>
      <c r="C254" s="1" t="str">
        <f>HYPERLINK("https://k12wa.verified.cv/en/verify/69639151645845", "https://k12wa.verified.cv/en/verify/69639151645845")</f>
        <v>https://k12wa.verified.cv/en/verify/69639151645845</v>
      </c>
    </row>
    <row r="255" spans="1:3" x14ac:dyDescent="0.3">
      <c r="A255" t="s">
        <v>8</v>
      </c>
      <c r="B255" t="s">
        <v>9</v>
      </c>
      <c r="C255" s="1" t="str">
        <f>HYPERLINK("https://k12wa.verified.cv/en/verify/00960199136036", "https://k12wa.verified.cv/en/verify/00960199136036")</f>
        <v>https://k12wa.verified.cv/en/verify/00960199136036</v>
      </c>
    </row>
    <row r="256" spans="1:3" x14ac:dyDescent="0.3">
      <c r="A256" t="s">
        <v>30</v>
      </c>
      <c r="B256" t="s">
        <v>31</v>
      </c>
      <c r="C256" s="1" t="str">
        <f>HYPERLINK("https://k12wa.verified.cv/en/verify/03235704269055", "https://k12wa.verified.cv/en/verify/03235704269055")</f>
        <v>https://k12wa.verified.cv/en/verify/03235704269055</v>
      </c>
    </row>
    <row r="257" spans="1:3" x14ac:dyDescent="0.3">
      <c r="A257" t="s">
        <v>494</v>
      </c>
      <c r="B257" t="s">
        <v>1</v>
      </c>
      <c r="C257" s="1" t="str">
        <f>HYPERLINK("https://k12wa.verified.cv/en/verify/74940304081353", "https://k12wa.verified.cv/en/verify/74940304081353")</f>
        <v>https://k12wa.verified.cv/en/verify/74940304081353</v>
      </c>
    </row>
    <row r="258" spans="1:3" x14ac:dyDescent="0.3">
      <c r="A258" t="s">
        <v>432</v>
      </c>
      <c r="B258" t="s">
        <v>433</v>
      </c>
      <c r="C258" s="1" t="str">
        <f>HYPERLINK("https://k12wa.verified.cv/en/verify/63624280557350", "https://k12wa.verified.cv/en/verify/63624280557350")</f>
        <v>https://k12wa.verified.cv/en/verify/63624280557350</v>
      </c>
    </row>
    <row r="259" spans="1:3" x14ac:dyDescent="0.3">
      <c r="A259" t="s">
        <v>77</v>
      </c>
      <c r="B259" t="s">
        <v>21</v>
      </c>
      <c r="C259" s="1" t="str">
        <f>HYPERLINK("https://k12wa.verified.cv/en/verify/10067082334619", "https://k12wa.verified.cv/en/verify/10067082334619")</f>
        <v>https://k12wa.verified.cv/en/verify/10067082334619</v>
      </c>
    </row>
    <row r="260" spans="1:3" x14ac:dyDescent="0.3">
      <c r="A260" t="s">
        <v>513</v>
      </c>
      <c r="B260" t="s">
        <v>81</v>
      </c>
      <c r="C260" s="1" t="str">
        <f>HYPERLINK("https://k12wa.verified.cv/en/verify/76854212212513", "https://k12wa.verified.cv/en/verify/76854212212513")</f>
        <v>https://k12wa.verified.cv/en/verify/76854212212513</v>
      </c>
    </row>
    <row r="261" spans="1:3" x14ac:dyDescent="0.3">
      <c r="A261" t="s">
        <v>497</v>
      </c>
      <c r="B261" t="s">
        <v>141</v>
      </c>
      <c r="C261" s="1" t="str">
        <f>HYPERLINK("https://k12wa.verified.cv/en/verify/75383183997853", "https://k12wa.verified.cv/en/verify/75383183997853")</f>
        <v>https://k12wa.verified.cv/en/verify/75383183997853</v>
      </c>
    </row>
    <row r="262" spans="1:3" x14ac:dyDescent="0.3">
      <c r="A262" t="s">
        <v>368</v>
      </c>
      <c r="B262" t="s">
        <v>25</v>
      </c>
      <c r="C262" s="1" t="str">
        <f>HYPERLINK("https://k12wa.verified.cv/en/verify/51982125665979", "https://k12wa.verified.cv/en/verify/51982125665979")</f>
        <v>https://k12wa.verified.cv/en/verify/51982125665979</v>
      </c>
    </row>
    <row r="263" spans="1:3" x14ac:dyDescent="0.3">
      <c r="A263" t="s">
        <v>240</v>
      </c>
      <c r="B263" t="s">
        <v>1</v>
      </c>
      <c r="C263" s="1" t="str">
        <f>HYPERLINK("https://k12wa.verified.cv/en/verify/32747750351775", "https://k12wa.verified.cv/en/verify/32747750351775")</f>
        <v>https://k12wa.verified.cv/en/verify/32747750351775</v>
      </c>
    </row>
    <row r="264" spans="1:3" x14ac:dyDescent="0.3">
      <c r="A264" t="s">
        <v>583</v>
      </c>
      <c r="B264" t="s">
        <v>25</v>
      </c>
      <c r="C264" s="1" t="str">
        <f>HYPERLINK("https://k12wa.verified.cv/en/verify/89588766915252", "https://k12wa.verified.cv/en/verify/89588766915252")</f>
        <v>https://k12wa.verified.cv/en/verify/89588766915252</v>
      </c>
    </row>
    <row r="265" spans="1:3" x14ac:dyDescent="0.3">
      <c r="A265" t="s">
        <v>470</v>
      </c>
      <c r="B265" t="s">
        <v>1</v>
      </c>
      <c r="C265" s="1" t="str">
        <f>HYPERLINK("https://k12wa.verified.cv/en/verify/71414177875987", "https://k12wa.verified.cv/en/verify/71414177875987")</f>
        <v>https://k12wa.verified.cv/en/verify/71414177875987</v>
      </c>
    </row>
    <row r="266" spans="1:3" x14ac:dyDescent="0.3">
      <c r="A266" t="s">
        <v>222</v>
      </c>
      <c r="B266" t="s">
        <v>175</v>
      </c>
      <c r="C266" s="1" t="str">
        <f>HYPERLINK("https://k12wa.verified.cv/en/verify/30392331244052", "https://k12wa.verified.cv/en/verify/30392331244052")</f>
        <v>https://k12wa.verified.cv/en/verify/30392331244052</v>
      </c>
    </row>
    <row r="267" spans="1:3" x14ac:dyDescent="0.3">
      <c r="A267" t="s">
        <v>390</v>
      </c>
      <c r="B267" t="s">
        <v>1</v>
      </c>
      <c r="C267" s="1" t="str">
        <f>HYPERLINK("https://k12wa.verified.cv/en/verify/56300364462140", "https://k12wa.verified.cv/en/verify/56300364462140")</f>
        <v>https://k12wa.verified.cv/en/verify/56300364462140</v>
      </c>
    </row>
    <row r="268" spans="1:3" x14ac:dyDescent="0.3">
      <c r="A268" t="s">
        <v>403</v>
      </c>
      <c r="B268" t="s">
        <v>60</v>
      </c>
      <c r="C268" s="1" t="str">
        <f>HYPERLINK("https://k12wa.verified.cv/en/verify/58660185003670", "https://k12wa.verified.cv/en/verify/58660185003670")</f>
        <v>https://k12wa.verified.cv/en/verify/58660185003670</v>
      </c>
    </row>
    <row r="269" spans="1:3" x14ac:dyDescent="0.3">
      <c r="A269" t="s">
        <v>42</v>
      </c>
      <c r="B269" t="s">
        <v>312</v>
      </c>
      <c r="C269" s="1" t="str">
        <f>HYPERLINK("https://k12wa.verified.cv/en/verify/42410171829044", "https://k12wa.verified.cv/en/verify/42410171829044")</f>
        <v>https://k12wa.verified.cv/en/verify/42410171829044</v>
      </c>
    </row>
    <row r="270" spans="1:3" x14ac:dyDescent="0.3">
      <c r="A270" t="s">
        <v>340</v>
      </c>
      <c r="B270" t="s">
        <v>1</v>
      </c>
      <c r="C270" s="1" t="str">
        <f>HYPERLINK("https://k12wa.verified.cv/en/verify/47711209653381", "https://k12wa.verified.cv/en/verify/47711209653381")</f>
        <v>https://k12wa.verified.cv/en/verify/47711209653381</v>
      </c>
    </row>
    <row r="271" spans="1:3" x14ac:dyDescent="0.3">
      <c r="A271" t="s">
        <v>495</v>
      </c>
      <c r="B271" t="s">
        <v>7</v>
      </c>
      <c r="C271" s="1" t="str">
        <f>HYPERLINK("https://k12wa.verified.cv/en/verify/75184429707882", "https://k12wa.verified.cv/en/verify/75184429707882")</f>
        <v>https://k12wa.verified.cv/en/verify/75184429707882</v>
      </c>
    </row>
    <row r="272" spans="1:3" x14ac:dyDescent="0.3">
      <c r="A272" t="s">
        <v>186</v>
      </c>
      <c r="B272" t="s">
        <v>187</v>
      </c>
      <c r="C272" s="1" t="str">
        <f>HYPERLINK("https://k12wa.verified.cv/en/verify/64690986836870", "https://k12wa.verified.cv/en/verify/64690986836870")</f>
        <v>https://k12wa.verified.cv/en/verify/64690986836870</v>
      </c>
    </row>
    <row r="273" spans="1:3" x14ac:dyDescent="0.3">
      <c r="A273" t="s">
        <v>475</v>
      </c>
      <c r="B273" t="s">
        <v>16</v>
      </c>
      <c r="C273" s="1" t="str">
        <f>HYPERLINK("https://k12wa.verified.cv/en/verify/71842543228725", "https://k12wa.verified.cv/en/verify/71842543228725")</f>
        <v>https://k12wa.verified.cv/en/verify/71842543228725</v>
      </c>
    </row>
    <row r="274" spans="1:3" x14ac:dyDescent="0.3">
      <c r="A274" t="s">
        <v>620</v>
      </c>
      <c r="B274" t="s">
        <v>53</v>
      </c>
      <c r="C274" s="1" t="str">
        <f>HYPERLINK("https://k12wa.verified.cv/en/verify/95579951415475", "https://k12wa.verified.cv/en/verify/95579951415475")</f>
        <v>https://k12wa.verified.cv/en/verify/95579951415475</v>
      </c>
    </row>
    <row r="275" spans="1:3" x14ac:dyDescent="0.3">
      <c r="A275" t="s">
        <v>636</v>
      </c>
      <c r="B275" t="s">
        <v>251</v>
      </c>
      <c r="C275" s="1" t="str">
        <f>HYPERLINK("https://k12wa.verified.cv/en/verify/98140872226977", "https://k12wa.verified.cv/en/verify/98140872226977")</f>
        <v>https://k12wa.verified.cv/en/verify/98140872226977</v>
      </c>
    </row>
    <row r="276" spans="1:3" x14ac:dyDescent="0.3">
      <c r="A276" t="s">
        <v>302</v>
      </c>
      <c r="B276" t="s">
        <v>1</v>
      </c>
      <c r="C276" s="1" t="str">
        <f>HYPERLINK("https://k12wa.verified.cv/en/verify/41711967625015", "https://k12wa.verified.cv/en/verify/41711967625015")</f>
        <v>https://k12wa.verified.cv/en/verify/41711967625015</v>
      </c>
    </row>
    <row r="277" spans="1:3" x14ac:dyDescent="0.3">
      <c r="A277" t="s">
        <v>86</v>
      </c>
      <c r="B277" t="s">
        <v>87</v>
      </c>
      <c r="C277" s="1" t="str">
        <f>HYPERLINK("https://k12wa.verified.cv/en/verify/11126515400227", "https://k12wa.verified.cv/en/verify/11126515400227")</f>
        <v>https://k12wa.verified.cv/en/verify/11126515400227</v>
      </c>
    </row>
    <row r="278" spans="1:3" x14ac:dyDescent="0.3">
      <c r="A278" t="s">
        <v>392</v>
      </c>
      <c r="B278" t="s">
        <v>53</v>
      </c>
      <c r="C278" s="1" t="str">
        <f>HYPERLINK("https://k12wa.verified.cv/en/verify/56740271713922", "https://k12wa.verified.cv/en/verify/56740271713922")</f>
        <v>https://k12wa.verified.cv/en/verify/56740271713922</v>
      </c>
    </row>
    <row r="279" spans="1:3" x14ac:dyDescent="0.3">
      <c r="A279" t="s">
        <v>512</v>
      </c>
      <c r="B279" t="s">
        <v>210</v>
      </c>
      <c r="C279" s="1" t="str">
        <f>HYPERLINK("https://k12wa.verified.cv/en/verify/76706872512903", "https://k12wa.verified.cv/en/verify/76706872512903")</f>
        <v>https://k12wa.verified.cv/en/verify/76706872512903</v>
      </c>
    </row>
    <row r="280" spans="1:3" x14ac:dyDescent="0.3">
      <c r="A280" t="s">
        <v>378</v>
      </c>
      <c r="B280" t="s">
        <v>208</v>
      </c>
      <c r="C280" s="1" t="str">
        <f>HYPERLINK("https://k12wa.verified.cv/en/verify/53584158445751", "https://k12wa.verified.cv/en/verify/53584158445751")</f>
        <v>https://k12wa.verified.cv/en/verify/53584158445751</v>
      </c>
    </row>
    <row r="281" spans="1:3" x14ac:dyDescent="0.3">
      <c r="A281" t="s">
        <v>363</v>
      </c>
      <c r="B281" t="s">
        <v>5</v>
      </c>
      <c r="C281" s="1" t="str">
        <f>HYPERLINK("https://k12wa.verified.cv/en/verify/51330991101351", "https://k12wa.verified.cv/en/verify/51330991101351")</f>
        <v>https://k12wa.verified.cv/en/verify/51330991101351</v>
      </c>
    </row>
    <row r="282" spans="1:3" x14ac:dyDescent="0.3">
      <c r="A282" t="s">
        <v>461</v>
      </c>
      <c r="B282" t="s">
        <v>33</v>
      </c>
      <c r="C282" s="1" t="str">
        <f>HYPERLINK("https://k12wa.verified.cv/en/verify/69315262819089", "https://k12wa.verified.cv/en/verify/69315262819089")</f>
        <v>https://k12wa.verified.cv/en/verify/69315262819089</v>
      </c>
    </row>
    <row r="283" spans="1:3" x14ac:dyDescent="0.3">
      <c r="A283" t="s">
        <v>190</v>
      </c>
      <c r="B283" t="s">
        <v>3</v>
      </c>
      <c r="C283" s="1" t="str">
        <f>HYPERLINK("https://k12wa.verified.cv/en/verify/25410079272383", "https://k12wa.verified.cv/en/verify/25410079272383")</f>
        <v>https://k12wa.verified.cv/en/verify/25410079272383</v>
      </c>
    </row>
    <row r="284" spans="1:3" x14ac:dyDescent="0.3">
      <c r="A284" t="s">
        <v>445</v>
      </c>
      <c r="B284" t="s">
        <v>1</v>
      </c>
      <c r="C284" s="1" t="str">
        <f>HYPERLINK("https://k12wa.verified.cv/en/verify/66115622566218", "https://k12wa.verified.cv/en/verify/66115622566218")</f>
        <v>https://k12wa.verified.cv/en/verify/66115622566218</v>
      </c>
    </row>
    <row r="285" spans="1:3" x14ac:dyDescent="0.3">
      <c r="A285" t="s">
        <v>101</v>
      </c>
      <c r="B285" t="s">
        <v>102</v>
      </c>
      <c r="C285" s="1" t="str">
        <f>HYPERLINK("https://k12wa.verified.cv/en/verify/12934524602417", "https://k12wa.verified.cv/en/verify/12934524602417")</f>
        <v>https://k12wa.verified.cv/en/verify/12934524602417</v>
      </c>
    </row>
    <row r="286" spans="1:3" x14ac:dyDescent="0.3">
      <c r="A286" t="s">
        <v>540</v>
      </c>
      <c r="B286" t="s">
        <v>1</v>
      </c>
      <c r="C286" s="1" t="str">
        <f>HYPERLINK("https://k12wa.verified.cv/en/verify/80449088404266", "https://k12wa.verified.cv/en/verify/80449088404266")</f>
        <v>https://k12wa.verified.cv/en/verify/80449088404266</v>
      </c>
    </row>
    <row r="287" spans="1:3" x14ac:dyDescent="0.3">
      <c r="A287" t="s">
        <v>199</v>
      </c>
      <c r="B287" t="s">
        <v>200</v>
      </c>
      <c r="C287" s="1" t="str">
        <f>HYPERLINK("https://k12wa.verified.cv/en/verify/26816140488220", "https://k12wa.verified.cv/en/verify/26816140488220")</f>
        <v>https://k12wa.verified.cv/en/verify/26816140488220</v>
      </c>
    </row>
    <row r="288" spans="1:3" x14ac:dyDescent="0.3">
      <c r="A288" t="s">
        <v>411</v>
      </c>
      <c r="B288" t="s">
        <v>412</v>
      </c>
      <c r="C288" s="1" t="str">
        <f>HYPERLINK("https://k12wa.verified.cv/en/verify/60260301139115", "https://k12wa.verified.cv/en/verify/60260301139115")</f>
        <v>https://k12wa.verified.cv/en/verify/60260301139115</v>
      </c>
    </row>
    <row r="289" spans="1:3" x14ac:dyDescent="0.3">
      <c r="A289" t="s">
        <v>534</v>
      </c>
      <c r="B289" t="s">
        <v>535</v>
      </c>
      <c r="C289" s="1" t="str">
        <f>HYPERLINK("https://k12wa.verified.cv/en/verify/79810131071941", "https://k12wa.verified.cv/en/verify/79810131071941")</f>
        <v>https://k12wa.verified.cv/en/verify/79810131071941</v>
      </c>
    </row>
    <row r="290" spans="1:3" x14ac:dyDescent="0.3">
      <c r="A290" t="s">
        <v>568</v>
      </c>
      <c r="B290" t="s">
        <v>33</v>
      </c>
      <c r="C290" s="1" t="str">
        <f>HYPERLINK("https://k12wa.verified.cv/en/verify/86690098742590", "https://k12wa.verified.cv/en/verify/86690098742590")</f>
        <v>https://k12wa.verified.cv/en/verify/86690098742590</v>
      </c>
    </row>
    <row r="291" spans="1:3" x14ac:dyDescent="0.3">
      <c r="A291" t="s">
        <v>294</v>
      </c>
      <c r="B291" t="s">
        <v>3</v>
      </c>
      <c r="C291" s="1" t="str">
        <f>HYPERLINK("https://k12wa.verified.cv/en/verify/77240865829424", "https://k12wa.verified.cv/en/verify/77240865829424")</f>
        <v>https://k12wa.verified.cv/en/verify/77240865829424</v>
      </c>
    </row>
    <row r="292" spans="1:3" x14ac:dyDescent="0.3">
      <c r="A292" t="s">
        <v>257</v>
      </c>
      <c r="B292" t="s">
        <v>141</v>
      </c>
      <c r="C292" s="1" t="str">
        <f>HYPERLINK("https://k12wa.verified.cv/en/verify/34821093872880", "https://k12wa.verified.cv/en/verify/34821093872880")</f>
        <v>https://k12wa.verified.cv/en/verify/34821093872880</v>
      </c>
    </row>
    <row r="293" spans="1:3" x14ac:dyDescent="0.3">
      <c r="A293" t="s">
        <v>161</v>
      </c>
      <c r="B293" t="s">
        <v>162</v>
      </c>
      <c r="C293" s="1" t="str">
        <f>HYPERLINK("https://k12wa.verified.cv/en/verify/20493405114045", "https://k12wa.verified.cv/en/verify/20493405114045")</f>
        <v>https://k12wa.verified.cv/en/verify/20493405114045</v>
      </c>
    </row>
    <row r="294" spans="1:3" x14ac:dyDescent="0.3">
      <c r="A294" t="s">
        <v>387</v>
      </c>
      <c r="B294" t="s">
        <v>90</v>
      </c>
      <c r="C294" s="1" t="str">
        <f>HYPERLINK("https://k12wa.verified.cv/en/verify/59138128674151", "https://k12wa.verified.cv/en/verify/59138128674151")</f>
        <v>https://k12wa.verified.cv/en/verify/59138128674151</v>
      </c>
    </row>
    <row r="295" spans="1:3" x14ac:dyDescent="0.3">
      <c r="A295" t="s">
        <v>27</v>
      </c>
      <c r="B295" t="s">
        <v>11</v>
      </c>
      <c r="C295" s="1" t="str">
        <f>HYPERLINK("https://k12wa.verified.cv/en/verify/02959893365213", "https://k12wa.verified.cv/en/verify/02959893365213")</f>
        <v>https://k12wa.verified.cv/en/verify/02959893365213</v>
      </c>
    </row>
    <row r="296" spans="1:3" x14ac:dyDescent="0.3">
      <c r="A296" t="s">
        <v>552</v>
      </c>
      <c r="B296" t="s">
        <v>262</v>
      </c>
      <c r="C296" s="1" t="str">
        <f>HYPERLINK("https://k12wa.verified.cv/en/verify/83074687862227", "https://k12wa.verified.cv/en/verify/83074687862227")</f>
        <v>https://k12wa.verified.cv/en/verify/83074687862227</v>
      </c>
    </row>
    <row r="297" spans="1:3" x14ac:dyDescent="0.3">
      <c r="A297" t="s">
        <v>303</v>
      </c>
      <c r="B297" t="s">
        <v>18</v>
      </c>
      <c r="C297" s="1" t="str">
        <f>HYPERLINK("https://k12wa.verified.cv/en/verify/41729835909290", "https://k12wa.verified.cv/en/verify/41729835909290")</f>
        <v>https://k12wa.verified.cv/en/verify/41729835909290</v>
      </c>
    </row>
    <row r="298" spans="1:3" x14ac:dyDescent="0.3">
      <c r="A298" t="s">
        <v>643</v>
      </c>
      <c r="B298" t="s">
        <v>309</v>
      </c>
      <c r="C298" s="1" t="str">
        <f>HYPERLINK("https://k12wa.verified.cv/en/verify/99111071213520", "https://k12wa.verified.cv/en/verify/99111071213520")</f>
        <v>https://k12wa.verified.cv/en/verify/99111071213520</v>
      </c>
    </row>
    <row r="299" spans="1:3" x14ac:dyDescent="0.3">
      <c r="A299" t="s">
        <v>462</v>
      </c>
      <c r="B299" t="s">
        <v>295</v>
      </c>
      <c r="C299" s="1" t="str">
        <f>HYPERLINK("https://k12wa.verified.cv/en/verify/69582640269659", "https://k12wa.verified.cv/en/verify/69582640269659")</f>
        <v>https://k12wa.verified.cv/en/verify/69582640269659</v>
      </c>
    </row>
    <row r="300" spans="1:3" x14ac:dyDescent="0.3">
      <c r="A300" t="s">
        <v>281</v>
      </c>
      <c r="B300" t="s">
        <v>282</v>
      </c>
      <c r="C300" s="1" t="str">
        <f>HYPERLINK("https://k12wa.verified.cv/en/verify/37456272033988", "https://k12wa.verified.cv/en/verify/37456272033988")</f>
        <v>https://k12wa.verified.cv/en/verify/37456272033988</v>
      </c>
    </row>
    <row r="301" spans="1:3" x14ac:dyDescent="0.3">
      <c r="A301" t="s">
        <v>326</v>
      </c>
      <c r="B301" t="s">
        <v>81</v>
      </c>
      <c r="C301" s="1" t="str">
        <f>HYPERLINK("https://k12wa.verified.cv/en/verify/65034884356130", "https://k12wa.verified.cv/en/verify/65034884356130")</f>
        <v>https://k12wa.verified.cv/en/verify/65034884356130</v>
      </c>
    </row>
    <row r="302" spans="1:3" x14ac:dyDescent="0.3">
      <c r="A302" t="s">
        <v>46</v>
      </c>
      <c r="B302" t="s">
        <v>47</v>
      </c>
      <c r="C302" s="1" t="str">
        <f>HYPERLINK("https://k12wa.verified.cv/en/verify/05101629967296", "https://k12wa.verified.cv/en/verify/05101629967296")</f>
        <v>https://k12wa.verified.cv/en/verify/05101629967296</v>
      </c>
    </row>
    <row r="303" spans="1:3" x14ac:dyDescent="0.3">
      <c r="A303" t="s">
        <v>519</v>
      </c>
      <c r="B303" t="s">
        <v>14</v>
      </c>
      <c r="C303" s="1" t="str">
        <f>HYPERLINK("https://k12wa.verified.cv/en/verify/77842213739640", "https://k12wa.verified.cv/en/verify/77842213739640")</f>
        <v>https://k12wa.verified.cv/en/verify/77842213739640</v>
      </c>
    </row>
    <row r="304" spans="1:3" x14ac:dyDescent="0.3">
      <c r="A304" t="s">
        <v>554</v>
      </c>
      <c r="B304" t="s">
        <v>205</v>
      </c>
      <c r="C304" s="1" t="str">
        <f>HYPERLINK("https://k12wa.verified.cv/en/verify/83357536913889", "https://k12wa.verified.cv/en/verify/83357536913889")</f>
        <v>https://k12wa.verified.cv/en/verify/83357536913889</v>
      </c>
    </row>
    <row r="305" spans="1:3" x14ac:dyDescent="0.3">
      <c r="A305" t="s">
        <v>270</v>
      </c>
      <c r="B305" t="s">
        <v>138</v>
      </c>
      <c r="C305" s="1" t="str">
        <f>HYPERLINK("https://k12wa.verified.cv/en/verify/36170970684815", "https://k12wa.verified.cv/en/verify/36170970684815")</f>
        <v>https://k12wa.verified.cv/en/verify/36170970684815</v>
      </c>
    </row>
    <row r="306" spans="1:3" x14ac:dyDescent="0.3">
      <c r="A306" t="s">
        <v>107</v>
      </c>
      <c r="B306" t="s">
        <v>108</v>
      </c>
      <c r="C306" s="1" t="str">
        <f>HYPERLINK("https://k12wa.verified.cv/en/verify/13568925695595", "https://k12wa.verified.cv/en/verify/13568925695595")</f>
        <v>https://k12wa.verified.cv/en/verify/13568925695595</v>
      </c>
    </row>
    <row r="307" spans="1:3" x14ac:dyDescent="0.3">
      <c r="A307" t="s">
        <v>319</v>
      </c>
      <c r="B307" t="s">
        <v>141</v>
      </c>
      <c r="C307" s="1" t="str">
        <f>HYPERLINK("https://k12wa.verified.cv/en/verify/43599718831240", "https://k12wa.verified.cv/en/verify/43599718831240")</f>
        <v>https://k12wa.verified.cv/en/verify/43599718831240</v>
      </c>
    </row>
    <row r="308" spans="1:3" x14ac:dyDescent="0.3">
      <c r="A308" t="s">
        <v>456</v>
      </c>
      <c r="B308" t="s">
        <v>355</v>
      </c>
      <c r="C308" s="1" t="str">
        <f>HYPERLINK("https://k12wa.verified.cv/en/verify/68373092182702", "https://k12wa.verified.cv/en/verify/68373092182702")</f>
        <v>https://k12wa.verified.cv/en/verify/68373092182702</v>
      </c>
    </row>
    <row r="309" spans="1:3" x14ac:dyDescent="0.3">
      <c r="A309" t="s">
        <v>237</v>
      </c>
      <c r="B309" t="s">
        <v>238</v>
      </c>
      <c r="C309" s="1" t="str">
        <f>HYPERLINK("https://k12wa.verified.cv/en/verify/32112209295899", "https://k12wa.verified.cv/en/verify/32112209295899")</f>
        <v>https://k12wa.verified.cv/en/verify/32112209295899</v>
      </c>
    </row>
    <row r="310" spans="1:3" x14ac:dyDescent="0.3">
      <c r="A310" t="s">
        <v>98</v>
      </c>
      <c r="B310" t="s">
        <v>99</v>
      </c>
      <c r="C310" s="1" t="str">
        <f>HYPERLINK("https://k12wa.verified.cv/en/verify/12763838058862", "https://k12wa.verified.cv/en/verify/12763838058862")</f>
        <v>https://k12wa.verified.cv/en/verify/12763838058862</v>
      </c>
    </row>
    <row r="311" spans="1:3" x14ac:dyDescent="0.3">
      <c r="A311" t="s">
        <v>429</v>
      </c>
      <c r="B311" t="s">
        <v>312</v>
      </c>
      <c r="C311" s="1" t="str">
        <f>HYPERLINK("https://k12wa.verified.cv/en/verify/63205192121300", "https://k12wa.verified.cv/en/verify/63205192121300")</f>
        <v>https://k12wa.verified.cv/en/verify/63205192121300</v>
      </c>
    </row>
    <row r="312" spans="1:3" x14ac:dyDescent="0.3">
      <c r="A312" t="s">
        <v>498</v>
      </c>
      <c r="B312" t="s">
        <v>336</v>
      </c>
      <c r="C312" s="1" t="str">
        <f>HYPERLINK("https://k12wa.verified.cv/en/verify/75522716377150", "https://k12wa.verified.cv/en/verify/75522716377150")</f>
        <v>https://k12wa.verified.cv/en/verify/75522716377150</v>
      </c>
    </row>
    <row r="313" spans="1:3" x14ac:dyDescent="0.3">
      <c r="A313" t="s">
        <v>481</v>
      </c>
      <c r="B313" t="s">
        <v>3</v>
      </c>
      <c r="C313" s="1" t="str">
        <f>HYPERLINK("https://k12wa.verified.cv/en/verify/73267522722591", "https://k12wa.verified.cv/en/verify/73267522722591")</f>
        <v>https://k12wa.verified.cv/en/verify/73267522722591</v>
      </c>
    </row>
    <row r="314" spans="1:3" x14ac:dyDescent="0.3">
      <c r="A314" t="s">
        <v>323</v>
      </c>
      <c r="B314" t="s">
        <v>324</v>
      </c>
      <c r="C314" s="1" t="str">
        <f>HYPERLINK("https://k12wa.verified.cv/en/verify/44712164269067", "https://k12wa.verified.cv/en/verify/44712164269067")</f>
        <v>https://k12wa.verified.cv/en/verify/44712164269067</v>
      </c>
    </row>
    <row r="315" spans="1:3" x14ac:dyDescent="0.3">
      <c r="A315" t="s">
        <v>332</v>
      </c>
      <c r="B315" t="s">
        <v>262</v>
      </c>
      <c r="C315" s="1" t="str">
        <f>HYPERLINK("https://k12wa.verified.cv/en/verify/45902375778821", "https://k12wa.verified.cv/en/verify/45902375778821")</f>
        <v>https://k12wa.verified.cv/en/verify/45902375778821</v>
      </c>
    </row>
    <row r="316" spans="1:3" x14ac:dyDescent="0.3">
      <c r="A316" t="s">
        <v>130</v>
      </c>
      <c r="B316" t="s">
        <v>3</v>
      </c>
      <c r="C316" s="1" t="str">
        <f>HYPERLINK("https://k12wa.verified.cv/en/verify/16877958041966", "https://k12wa.verified.cv/en/verify/16877958041966")</f>
        <v>https://k12wa.verified.cv/en/verify/16877958041966</v>
      </c>
    </row>
    <row r="317" spans="1:3" x14ac:dyDescent="0.3">
      <c r="A317" t="s">
        <v>96</v>
      </c>
      <c r="B317" t="s">
        <v>97</v>
      </c>
      <c r="C317" s="1" t="str">
        <f>HYPERLINK("https://k12wa.verified.cv/en/verify/12509464821250", "https://k12wa.verified.cv/en/verify/12509464821250")</f>
        <v>https://k12wa.verified.cv/en/verify/12509464821250</v>
      </c>
    </row>
    <row r="318" spans="1:3" x14ac:dyDescent="0.3">
      <c r="A318" t="s">
        <v>486</v>
      </c>
      <c r="B318" t="s">
        <v>138</v>
      </c>
      <c r="C318" s="1" t="str">
        <f>HYPERLINK("https://k12wa.verified.cv/en/verify/74243180313208", "https://k12wa.verified.cv/en/verify/74243180313208")</f>
        <v>https://k12wa.verified.cv/en/verify/74243180313208</v>
      </c>
    </row>
    <row r="319" spans="1:3" x14ac:dyDescent="0.3">
      <c r="A319" t="s">
        <v>441</v>
      </c>
      <c r="B319" t="s">
        <v>138</v>
      </c>
      <c r="C319" s="1" t="str">
        <f>HYPERLINK("https://k12wa.verified.cv/en/verify/64993201774762", "https://k12wa.verified.cv/en/verify/64993201774762")</f>
        <v>https://k12wa.verified.cv/en/verify/64993201774762</v>
      </c>
    </row>
    <row r="320" spans="1:3" x14ac:dyDescent="0.3">
      <c r="A320" t="s">
        <v>125</v>
      </c>
      <c r="B320" t="s">
        <v>1</v>
      </c>
      <c r="C320" s="1" t="str">
        <f>HYPERLINK("https://k12wa.verified.cv/en/verify/15912592392580", "https://k12wa.verified.cv/en/verify/15912592392580")</f>
        <v>https://k12wa.verified.cv/en/verify/15912592392580</v>
      </c>
    </row>
    <row r="321" spans="1:3" x14ac:dyDescent="0.3">
      <c r="A321" t="s">
        <v>399</v>
      </c>
      <c r="B321" t="s">
        <v>251</v>
      </c>
      <c r="C321" s="1" t="str">
        <f>HYPERLINK("https://k12wa.verified.cv/en/verify/58223160478843", "https://k12wa.verified.cv/en/verify/58223160478843")</f>
        <v>https://k12wa.verified.cv/en/verify/58223160478843</v>
      </c>
    </row>
    <row r="322" spans="1:3" x14ac:dyDescent="0.3">
      <c r="A322" t="s">
        <v>307</v>
      </c>
      <c r="B322" t="s">
        <v>25</v>
      </c>
      <c r="C322" s="1" t="str">
        <f>HYPERLINK("https://k12wa.verified.cv/en/verify/42074605385779", "https://k12wa.verified.cv/en/verify/42074605385779")</f>
        <v>https://k12wa.verified.cv/en/verify/42074605385779</v>
      </c>
    </row>
    <row r="323" spans="1:3" x14ac:dyDescent="0.3">
      <c r="A323" t="s">
        <v>280</v>
      </c>
      <c r="B323" t="s">
        <v>25</v>
      </c>
      <c r="C323" s="1" t="str">
        <f>HYPERLINK("https://k12wa.verified.cv/en/verify/37338524225054", "https://k12wa.verified.cv/en/verify/37338524225054")</f>
        <v>https://k12wa.verified.cv/en/verify/37338524225054</v>
      </c>
    </row>
    <row r="324" spans="1:3" x14ac:dyDescent="0.3">
      <c r="A324" t="s">
        <v>531</v>
      </c>
      <c r="B324" t="s">
        <v>532</v>
      </c>
      <c r="C324" s="1" t="str">
        <f>HYPERLINK("https://k12wa.verified.cv/en/verify/79737079054843", "https://k12wa.verified.cv/en/verify/79737079054843")</f>
        <v>https://k12wa.verified.cv/en/verify/79737079054843</v>
      </c>
    </row>
    <row r="325" spans="1:3" x14ac:dyDescent="0.3">
      <c r="A325" t="s">
        <v>608</v>
      </c>
      <c r="B325" t="s">
        <v>227</v>
      </c>
      <c r="C325" s="1" t="str">
        <f>HYPERLINK("https://k12wa.verified.cv/en/verify/93061458627485", "https://k12wa.verified.cv/en/verify/93061458627485")</f>
        <v>https://k12wa.verified.cv/en/verify/93061458627485</v>
      </c>
    </row>
    <row r="326" spans="1:3" x14ac:dyDescent="0.3">
      <c r="A326" t="s">
        <v>215</v>
      </c>
      <c r="B326" t="s">
        <v>141</v>
      </c>
      <c r="C326" s="1" t="str">
        <f>HYPERLINK("https://k12wa.verified.cv/en/verify/29793625136513", "https://k12wa.verified.cv/en/verify/29793625136513")</f>
        <v>https://k12wa.verified.cv/en/verify/29793625136513</v>
      </c>
    </row>
    <row r="327" spans="1:3" x14ac:dyDescent="0.3">
      <c r="A327" t="s">
        <v>318</v>
      </c>
      <c r="B327" t="s">
        <v>5</v>
      </c>
      <c r="C327" s="1" t="str">
        <f>HYPERLINK("https://k12wa.verified.cv/en/verify/43393222397760", "https://k12wa.verified.cv/en/verify/43393222397760")</f>
        <v>https://k12wa.verified.cv/en/verify/43393222397760</v>
      </c>
    </row>
    <row r="328" spans="1:3" x14ac:dyDescent="0.3">
      <c r="A328" t="s">
        <v>271</v>
      </c>
      <c r="B328" t="s">
        <v>164</v>
      </c>
      <c r="C328" s="1" t="str">
        <f>HYPERLINK("https://k12wa.verified.cv/en/verify/36236628430776", "https://k12wa.verified.cv/en/verify/36236628430776")</f>
        <v>https://k12wa.verified.cv/en/verify/36236628430776</v>
      </c>
    </row>
    <row r="329" spans="1:3" x14ac:dyDescent="0.3">
      <c r="A329" t="s">
        <v>20</v>
      </c>
      <c r="B329" t="s">
        <v>21</v>
      </c>
      <c r="C329" s="1" t="str">
        <f>HYPERLINK("https://k12wa.verified.cv/en/verify/02197465786798", "https://k12wa.verified.cv/en/verify/02197465786798")</f>
        <v>https://k12wa.verified.cv/en/verify/02197465786798</v>
      </c>
    </row>
    <row r="330" spans="1:3" x14ac:dyDescent="0.3">
      <c r="A330" t="s">
        <v>504</v>
      </c>
      <c r="B330" t="s">
        <v>25</v>
      </c>
      <c r="C330" s="1" t="str">
        <f>HYPERLINK("https://k12wa.verified.cv/en/verify/76213429632240", "https://k12wa.verified.cv/en/verify/76213429632240")</f>
        <v>https://k12wa.verified.cv/en/verify/76213429632240</v>
      </c>
    </row>
    <row r="331" spans="1:3" x14ac:dyDescent="0.3">
      <c r="A331" t="s">
        <v>232</v>
      </c>
      <c r="B331" t="s">
        <v>81</v>
      </c>
      <c r="C331" s="1" t="str">
        <f>HYPERLINK("https://k12wa.verified.cv/en/verify/31459604578299", "https://k12wa.verified.cv/en/verify/31459604578299")</f>
        <v>https://k12wa.verified.cv/en/verify/31459604578299</v>
      </c>
    </row>
    <row r="332" spans="1:3" x14ac:dyDescent="0.3">
      <c r="A332" t="s">
        <v>509</v>
      </c>
      <c r="B332" t="s">
        <v>43</v>
      </c>
      <c r="C332" s="1" t="str">
        <f>HYPERLINK("https://k12wa.verified.cv/en/verify/76428308583485", "https://k12wa.verified.cv/en/verify/76428308583485")</f>
        <v>https://k12wa.verified.cv/en/verify/76428308583485</v>
      </c>
    </row>
    <row r="333" spans="1:3" x14ac:dyDescent="0.3">
      <c r="A333" t="s">
        <v>83</v>
      </c>
      <c r="B333" t="s">
        <v>84</v>
      </c>
      <c r="C333" s="1" t="str">
        <f>HYPERLINK("https://k12wa.verified.cv/en/verify/10945782120360", "https://k12wa.verified.cv/en/verify/10945782120360")</f>
        <v>https://k12wa.verified.cv/en/verify/10945782120360</v>
      </c>
    </row>
    <row r="334" spans="1:3" x14ac:dyDescent="0.3">
      <c r="A334" t="s">
        <v>425</v>
      </c>
      <c r="B334" t="s">
        <v>3</v>
      </c>
      <c r="C334" s="1" t="str">
        <f>HYPERLINK("https://k12wa.verified.cv/en/verify/62466219381946", "https://k12wa.verified.cv/en/verify/62466219381946")</f>
        <v>https://k12wa.verified.cv/en/verify/62466219381946</v>
      </c>
    </row>
    <row r="335" spans="1:3" x14ac:dyDescent="0.3">
      <c r="A335" t="s">
        <v>144</v>
      </c>
      <c r="B335" t="s">
        <v>145</v>
      </c>
      <c r="C335" s="1" t="str">
        <f>HYPERLINK("https://k12wa.verified.cv/en/verify/19325982015756", "https://k12wa.verified.cv/en/verify/19325982015756")</f>
        <v>https://k12wa.verified.cv/en/verify/19325982015756</v>
      </c>
    </row>
    <row r="336" spans="1:3" x14ac:dyDescent="0.3">
      <c r="A336" t="s">
        <v>34</v>
      </c>
      <c r="B336" t="s">
        <v>35</v>
      </c>
      <c r="C336" s="1" t="str">
        <f>HYPERLINK("https://k12wa.verified.cv/en/verify/03602161136561", "https://k12wa.verified.cv/en/verify/03602161136561")</f>
        <v>https://k12wa.verified.cv/en/verify/03602161136561</v>
      </c>
    </row>
    <row r="337" spans="1:3" x14ac:dyDescent="0.3">
      <c r="A337" t="s">
        <v>172</v>
      </c>
      <c r="B337" t="s">
        <v>173</v>
      </c>
      <c r="C337" s="1" t="str">
        <f>HYPERLINK("https://k12wa.verified.cv/en/verify/22238397866978", "https://k12wa.verified.cv/en/verify/22238397866978")</f>
        <v>https://k12wa.verified.cv/en/verify/22238397866978</v>
      </c>
    </row>
    <row r="338" spans="1:3" x14ac:dyDescent="0.3">
      <c r="A338" t="s">
        <v>341</v>
      </c>
      <c r="B338" t="s">
        <v>200</v>
      </c>
      <c r="C338" s="1" t="str">
        <f>HYPERLINK("https://k12wa.verified.cv/en/verify/47728286585051", "https://k12wa.verified.cv/en/verify/47728286585051")</f>
        <v>https://k12wa.verified.cv/en/verify/47728286585051</v>
      </c>
    </row>
    <row r="339" spans="1:3" x14ac:dyDescent="0.3">
      <c r="A339" t="s">
        <v>472</v>
      </c>
      <c r="B339" t="s">
        <v>1</v>
      </c>
      <c r="C339" s="1" t="str">
        <f>HYPERLINK("https://k12wa.verified.cv/en/verify/71622775220286", "https://k12wa.verified.cv/en/verify/71622775220286")</f>
        <v>https://k12wa.verified.cv/en/verify/71622775220286</v>
      </c>
    </row>
    <row r="340" spans="1:3" x14ac:dyDescent="0.3">
      <c r="A340" t="s">
        <v>67</v>
      </c>
      <c r="B340" t="s">
        <v>68</v>
      </c>
      <c r="C340" s="1" t="str">
        <f>HYPERLINK("https://k12wa.verified.cv/en/verify/08769648818628", "https://k12wa.verified.cv/en/verify/08769648818628")</f>
        <v>https://k12wa.verified.cv/en/verify/08769648818628</v>
      </c>
    </row>
    <row r="341" spans="1:3" x14ac:dyDescent="0.3">
      <c r="A341" t="s">
        <v>80</v>
      </c>
      <c r="B341" t="s">
        <v>81</v>
      </c>
      <c r="C341" s="1" t="str">
        <f>HYPERLINK("https://k12wa.verified.cv/en/verify/10550370390885", "https://k12wa.verified.cv/en/verify/10550370390885")</f>
        <v>https://k12wa.verified.cv/en/verify/10550370390885</v>
      </c>
    </row>
    <row r="342" spans="1:3" x14ac:dyDescent="0.3">
      <c r="A342" t="s">
        <v>477</v>
      </c>
      <c r="B342" t="s">
        <v>5</v>
      </c>
      <c r="C342" s="1" t="str">
        <f>HYPERLINK("https://k12wa.verified.cv/en/verify/72192431543519", "https://k12wa.verified.cv/en/verify/72192431543519")</f>
        <v>https://k12wa.verified.cv/en/verify/72192431543519</v>
      </c>
    </row>
    <row r="343" spans="1:3" x14ac:dyDescent="0.3">
      <c r="A343" t="s">
        <v>93</v>
      </c>
      <c r="B343" t="s">
        <v>1</v>
      </c>
      <c r="C343" s="1" t="str">
        <f>HYPERLINK("https://k12wa.verified.cv/en/verify/11860802734312", "https://k12wa.verified.cv/en/verify/11860802734312")</f>
        <v>https://k12wa.verified.cv/en/verify/11860802734312</v>
      </c>
    </row>
    <row r="344" spans="1:3" x14ac:dyDescent="0.3">
      <c r="A344" t="s">
        <v>464</v>
      </c>
      <c r="B344" t="s">
        <v>295</v>
      </c>
      <c r="C344" s="1" t="str">
        <f>HYPERLINK("https://k12wa.verified.cv/en/verify/69886511661649", "https://k12wa.verified.cv/en/verify/69886511661649")</f>
        <v>https://k12wa.verified.cv/en/verify/69886511661649</v>
      </c>
    </row>
    <row r="345" spans="1:3" x14ac:dyDescent="0.3">
      <c r="A345" t="s">
        <v>612</v>
      </c>
      <c r="B345" t="s">
        <v>16</v>
      </c>
      <c r="C345" s="1" t="str">
        <f>HYPERLINK("https://k12wa.verified.cv/en/verify/93464964459353", "https://k12wa.verified.cv/en/verify/93464964459353")</f>
        <v>https://k12wa.verified.cv/en/verify/93464964459353</v>
      </c>
    </row>
    <row r="346" spans="1:3" x14ac:dyDescent="0.3">
      <c r="A346" t="s">
        <v>241</v>
      </c>
      <c r="B346" t="s">
        <v>110</v>
      </c>
      <c r="C346" s="1" t="str">
        <f>HYPERLINK("https://k12wa.verified.cv/en/verify/76672383827382", "https://k12wa.verified.cv/en/verify/76672383827382")</f>
        <v>https://k12wa.verified.cv/en/verify/76672383827382</v>
      </c>
    </row>
    <row r="347" spans="1:3" x14ac:dyDescent="0.3">
      <c r="A347" t="s">
        <v>548</v>
      </c>
      <c r="B347" t="s">
        <v>549</v>
      </c>
      <c r="C347" s="1" t="str">
        <f>HYPERLINK("https://k12wa.verified.cv/en/verify/82603825878444", "https://k12wa.verified.cv/en/verify/82603825878444")</f>
        <v>https://k12wa.verified.cv/en/verify/82603825878444</v>
      </c>
    </row>
    <row r="348" spans="1:3" x14ac:dyDescent="0.3">
      <c r="A348" t="s">
        <v>508</v>
      </c>
      <c r="B348" t="s">
        <v>43</v>
      </c>
      <c r="C348" s="1" t="str">
        <f>HYPERLINK("https://k12wa.verified.cv/en/verify/76342702839453", "https://k12wa.verified.cv/en/verify/76342702839453")</f>
        <v>https://k12wa.verified.cv/en/verify/76342702839453</v>
      </c>
    </row>
    <row r="349" spans="1:3" x14ac:dyDescent="0.3">
      <c r="A349" t="s">
        <v>597</v>
      </c>
      <c r="B349" t="s">
        <v>598</v>
      </c>
      <c r="C349" s="1" t="str">
        <f>HYPERLINK("https://k12wa.verified.cv/en/verify/91448902493574", "https://k12wa.verified.cv/en/verify/91448902493574")</f>
        <v>https://k12wa.verified.cv/en/verify/91448902493574</v>
      </c>
    </row>
    <row r="350" spans="1:3" x14ac:dyDescent="0.3">
      <c r="A350" t="s">
        <v>380</v>
      </c>
      <c r="B350" t="s">
        <v>267</v>
      </c>
      <c r="C350" s="1" t="str">
        <f>HYPERLINK("https://k12wa.verified.cv/en/verify/54138894591692", "https://k12wa.verified.cv/en/verify/54138894591692")</f>
        <v>https://k12wa.verified.cv/en/verify/54138894591692</v>
      </c>
    </row>
    <row r="351" spans="1:3" x14ac:dyDescent="0.3">
      <c r="A351" t="s">
        <v>317</v>
      </c>
      <c r="B351" t="s">
        <v>60</v>
      </c>
      <c r="C351" s="1" t="str">
        <f>HYPERLINK("https://k12wa.verified.cv/en/verify/43377188332319", "https://k12wa.verified.cv/en/verify/43377188332319")</f>
        <v>https://k12wa.verified.cv/en/verify/43377188332319</v>
      </c>
    </row>
    <row r="352" spans="1:3" x14ac:dyDescent="0.3">
      <c r="A352" t="s">
        <v>170</v>
      </c>
      <c r="B352" t="s">
        <v>171</v>
      </c>
      <c r="C352" s="1" t="str">
        <f>HYPERLINK("https://k12wa.verified.cv/en/verify/21742990657190", "https://k12wa.verified.cv/en/verify/21742990657190")</f>
        <v>https://k12wa.verified.cv/en/verify/21742990657190</v>
      </c>
    </row>
    <row r="353" spans="1:3" x14ac:dyDescent="0.3">
      <c r="A353" t="s">
        <v>212</v>
      </c>
      <c r="B353" t="s">
        <v>185</v>
      </c>
      <c r="C353" s="1" t="str">
        <f>HYPERLINK("https://k12wa.verified.cv/en/verify/29150159147449", "https://k12wa.verified.cv/en/verify/29150159147449")</f>
        <v>https://k12wa.verified.cv/en/verify/29150159147449</v>
      </c>
    </row>
    <row r="354" spans="1:3" x14ac:dyDescent="0.3">
      <c r="A354" t="s">
        <v>393</v>
      </c>
      <c r="B354" t="s">
        <v>156</v>
      </c>
      <c r="C354" s="1" t="str">
        <f>HYPERLINK("https://k12wa.verified.cv/en/verify/57465167826811", "https://k12wa.verified.cv/en/verify/57465167826811")</f>
        <v>https://k12wa.verified.cv/en/verify/57465167826811</v>
      </c>
    </row>
    <row r="355" spans="1:3" x14ac:dyDescent="0.3">
      <c r="A355" t="s">
        <v>94</v>
      </c>
      <c r="B355" t="s">
        <v>95</v>
      </c>
      <c r="C355" s="1" t="str">
        <f>HYPERLINK("https://k12wa.verified.cv/en/verify/12020787018949", "https://k12wa.verified.cv/en/verify/12020787018949")</f>
        <v>https://k12wa.verified.cv/en/verify/12020787018949</v>
      </c>
    </row>
    <row r="356" spans="1:3" x14ac:dyDescent="0.3">
      <c r="A356" t="s">
        <v>100</v>
      </c>
      <c r="B356" t="s">
        <v>5</v>
      </c>
      <c r="C356" s="1" t="str">
        <f>HYPERLINK("https://k12wa.verified.cv/en/verify/12823635447867", "https://k12wa.verified.cv/en/verify/12823635447867")</f>
        <v>https://k12wa.verified.cv/en/verify/12823635447867</v>
      </c>
    </row>
    <row r="357" spans="1:3" x14ac:dyDescent="0.3">
      <c r="A357" t="s">
        <v>322</v>
      </c>
      <c r="B357" t="s">
        <v>110</v>
      </c>
      <c r="C357" s="1" t="str">
        <f>HYPERLINK("https://k12wa.verified.cv/en/verify/44533069382248", "https://k12wa.verified.cv/en/verify/44533069382248")</f>
        <v>https://k12wa.verified.cv/en/verify/44533069382248</v>
      </c>
    </row>
    <row r="358" spans="1:3" x14ac:dyDescent="0.3">
      <c r="A358" t="s">
        <v>574</v>
      </c>
      <c r="B358" t="s">
        <v>175</v>
      </c>
      <c r="C358" s="1" t="str">
        <f>HYPERLINK("https://k12wa.verified.cv/en/verify/87951567075778", "https://k12wa.verified.cv/en/verify/87951567075778")</f>
        <v>https://k12wa.verified.cv/en/verify/87951567075778</v>
      </c>
    </row>
    <row r="359" spans="1:3" x14ac:dyDescent="0.3">
      <c r="A359" t="s">
        <v>252</v>
      </c>
      <c r="B359" t="s">
        <v>134</v>
      </c>
      <c r="C359" s="1" t="str">
        <f>HYPERLINK("https://k12wa.verified.cv/en/verify/52788149062222", "https://k12wa.verified.cv/en/verify/52788149062222")</f>
        <v>https://k12wa.verified.cv/en/verify/52788149062222</v>
      </c>
    </row>
    <row r="360" spans="1:3" x14ac:dyDescent="0.3">
      <c r="A360" t="s">
        <v>116</v>
      </c>
      <c r="B360" t="s">
        <v>117</v>
      </c>
      <c r="C360" s="1" t="str">
        <f>HYPERLINK("https://k12wa.verified.cv/en/verify/14932377493056", "https://k12wa.verified.cv/en/verify/14932377493056")</f>
        <v>https://k12wa.verified.cv/en/verify/14932377493056</v>
      </c>
    </row>
    <row r="361" spans="1:3" x14ac:dyDescent="0.3">
      <c r="A361" t="s">
        <v>600</v>
      </c>
      <c r="B361" t="s">
        <v>601</v>
      </c>
      <c r="C361" s="1" t="str">
        <f>HYPERLINK("https://k12wa.verified.cv/en/verify/91746274903838", "https://k12wa.verified.cv/en/verify/91746274903838")</f>
        <v>https://k12wa.verified.cv/en/verify/91746274903838</v>
      </c>
    </row>
    <row r="362" spans="1:3" x14ac:dyDescent="0.3">
      <c r="A362" t="s">
        <v>638</v>
      </c>
      <c r="B362" t="s">
        <v>25</v>
      </c>
      <c r="C362" s="1" t="str">
        <f>HYPERLINK("https://k12wa.verified.cv/en/verify/98291792004037", "https://k12wa.verified.cv/en/verify/98291792004037")</f>
        <v>https://k12wa.verified.cv/en/verify/98291792004037</v>
      </c>
    </row>
    <row r="363" spans="1:3" x14ac:dyDescent="0.3">
      <c r="A363" t="s">
        <v>177</v>
      </c>
      <c r="B363" t="s">
        <v>64</v>
      </c>
      <c r="C363" s="1" t="str">
        <f>HYPERLINK("https://k12wa.verified.cv/en/verify/23663039547705", "https://k12wa.verified.cv/en/verify/23663039547705")</f>
        <v>https://k12wa.verified.cv/en/verify/23663039547705</v>
      </c>
    </row>
    <row r="364" spans="1:3" x14ac:dyDescent="0.3">
      <c r="A364" t="s">
        <v>310</v>
      </c>
      <c r="B364" t="s">
        <v>311</v>
      </c>
      <c r="C364" s="1" t="str">
        <f>HYPERLINK("https://k12wa.verified.cv/en/verify/42344993621755", "https://k12wa.verified.cv/en/verify/42344993621755")</f>
        <v>https://k12wa.verified.cv/en/verify/42344993621755</v>
      </c>
    </row>
    <row r="365" spans="1:3" x14ac:dyDescent="0.3">
      <c r="A365" t="s">
        <v>337</v>
      </c>
      <c r="B365" t="s">
        <v>309</v>
      </c>
      <c r="C365" s="1" t="str">
        <f>HYPERLINK("https://k12wa.verified.cv/en/verify/46900560381081", "https://k12wa.verified.cv/en/verify/46900560381081")</f>
        <v>https://k12wa.verified.cv/en/verify/46900560381081</v>
      </c>
    </row>
    <row r="366" spans="1:3" x14ac:dyDescent="0.3">
      <c r="A366" t="s">
        <v>353</v>
      </c>
      <c r="B366" t="s">
        <v>3</v>
      </c>
      <c r="C366" s="1" t="str">
        <f>HYPERLINK("https://k12wa.verified.cv/en/verify/49540759663350", "https://k12wa.verified.cv/en/verify/49540759663350")</f>
        <v>https://k12wa.verified.cv/en/verify/49540759663350</v>
      </c>
    </row>
    <row r="367" spans="1:3" x14ac:dyDescent="0.3">
      <c r="A367" t="s">
        <v>69</v>
      </c>
      <c r="B367" t="s">
        <v>70</v>
      </c>
      <c r="C367" s="1" t="str">
        <f>HYPERLINK("https://k12wa.verified.cv/en/verify/09744463171213", "https://k12wa.verified.cv/en/verify/09744463171213")</f>
        <v>https://k12wa.verified.cv/en/verify/09744463171213</v>
      </c>
    </row>
    <row r="368" spans="1:3" x14ac:dyDescent="0.3">
      <c r="A368" t="s">
        <v>493</v>
      </c>
      <c r="B368" t="s">
        <v>168</v>
      </c>
      <c r="C368" s="1" t="str">
        <f>HYPERLINK("https://k12wa.verified.cv/en/verify/74878192812292", "https://k12wa.verified.cv/en/verify/74878192812292")</f>
        <v>https://k12wa.verified.cv/en/verify/74878192812292</v>
      </c>
    </row>
    <row r="369" spans="1:3" x14ac:dyDescent="0.3">
      <c r="A369" t="s">
        <v>52</v>
      </c>
      <c r="B369" t="s">
        <v>53</v>
      </c>
      <c r="C369" s="1" t="str">
        <f>HYPERLINK("https://k12wa.verified.cv/en/verify/05902918896336", "https://k12wa.verified.cv/en/verify/05902918896336")</f>
        <v>https://k12wa.verified.cv/en/verify/05902918896336</v>
      </c>
    </row>
    <row r="370" spans="1:3" x14ac:dyDescent="0.3">
      <c r="A370" t="s">
        <v>515</v>
      </c>
      <c r="B370" t="s">
        <v>516</v>
      </c>
      <c r="C370" s="1" t="str">
        <f>HYPERLINK("https://k12wa.verified.cv/en/verify/76992786284998", "https://k12wa.verified.cv/en/verify/76992786284998")</f>
        <v>https://k12wa.verified.cv/en/verify/76992786284998</v>
      </c>
    </row>
    <row r="371" spans="1:3" x14ac:dyDescent="0.3">
      <c r="A371" t="s">
        <v>529</v>
      </c>
      <c r="B371" t="s">
        <v>530</v>
      </c>
      <c r="C371" s="1" t="str">
        <f>HYPERLINK("https://k12wa.verified.cv/en/verify/79459911204834", "https://k12wa.verified.cv/en/verify/79459911204834")</f>
        <v>https://k12wa.verified.cv/en/verify/79459911204834</v>
      </c>
    </row>
    <row r="372" spans="1:3" x14ac:dyDescent="0.3">
      <c r="A372" t="s">
        <v>395</v>
      </c>
      <c r="B372" t="s">
        <v>1</v>
      </c>
      <c r="C372" s="1" t="str">
        <f>HYPERLINK("https://k12wa.verified.cv/en/verify/57819716862610", "https://k12wa.verified.cv/en/verify/57819716862610")</f>
        <v>https://k12wa.verified.cv/en/verify/57819716862610</v>
      </c>
    </row>
    <row r="373" spans="1:3" x14ac:dyDescent="0.3">
      <c r="A373" t="s">
        <v>573</v>
      </c>
      <c r="B373" t="s">
        <v>99</v>
      </c>
      <c r="C373" s="1" t="str">
        <f>HYPERLINK("https://k12wa.verified.cv/en/verify/87250477650534", "https://k12wa.verified.cv/en/verify/87250477650534")</f>
        <v>https://k12wa.verified.cv/en/verify/87250477650534</v>
      </c>
    </row>
    <row r="374" spans="1:3" x14ac:dyDescent="0.3">
      <c r="A374" t="s">
        <v>628</v>
      </c>
      <c r="B374" t="s">
        <v>16</v>
      </c>
      <c r="C374" s="1" t="str">
        <f>HYPERLINK("https://k12wa.verified.cv/en/verify/96432664717565", "https://k12wa.verified.cv/en/verify/96432664717565")</f>
        <v>https://k12wa.verified.cv/en/verify/96432664717565</v>
      </c>
    </row>
    <row r="375" spans="1:3" x14ac:dyDescent="0.3">
      <c r="A375" t="s">
        <v>269</v>
      </c>
      <c r="B375" t="s">
        <v>168</v>
      </c>
      <c r="C375" s="1" t="str">
        <f>HYPERLINK("https://k12wa.verified.cv/en/verify/35959934267943", "https://k12wa.verified.cv/en/verify/35959934267943")</f>
        <v>https://k12wa.verified.cv/en/verify/35959934267943</v>
      </c>
    </row>
    <row r="376" spans="1:3" x14ac:dyDescent="0.3">
      <c r="A376" t="s">
        <v>335</v>
      </c>
      <c r="B376" t="s">
        <v>336</v>
      </c>
      <c r="C376" s="1" t="str">
        <f>HYPERLINK("https://k12wa.verified.cv/en/verify/46673190255938", "https://k12wa.verified.cv/en/verify/46673190255938")</f>
        <v>https://k12wa.verified.cv/en/verify/46673190255938</v>
      </c>
    </row>
    <row r="377" spans="1:3" x14ac:dyDescent="0.3">
      <c r="A377" t="s">
        <v>581</v>
      </c>
      <c r="B377" t="s">
        <v>208</v>
      </c>
      <c r="C377" s="1" t="str">
        <f>HYPERLINK("https://k12wa.verified.cv/en/verify/89021145189191", "https://k12wa.verified.cv/en/verify/89021145189191")</f>
        <v>https://k12wa.verified.cv/en/verify/89021145189191</v>
      </c>
    </row>
    <row r="378" spans="1:3" x14ac:dyDescent="0.3">
      <c r="A378" t="s">
        <v>635</v>
      </c>
      <c r="B378" t="s">
        <v>64</v>
      </c>
      <c r="C378" s="1" t="str">
        <f>HYPERLINK("https://k12wa.verified.cv/en/verify/97892623046969", "https://k12wa.verified.cv/en/verify/97892623046969")</f>
        <v>https://k12wa.verified.cv/en/verify/97892623046969</v>
      </c>
    </row>
    <row r="379" spans="1:3" x14ac:dyDescent="0.3">
      <c r="A379" t="s">
        <v>192</v>
      </c>
      <c r="B379" t="s">
        <v>193</v>
      </c>
      <c r="C379" s="1" t="str">
        <f>HYPERLINK("https://k12wa.verified.cv/en/verify/25737659073677", "https://k12wa.verified.cv/en/verify/25737659073677")</f>
        <v>https://k12wa.verified.cv/en/verify/25737659073677</v>
      </c>
    </row>
    <row r="380" spans="1:3" x14ac:dyDescent="0.3">
      <c r="A380" t="s">
        <v>421</v>
      </c>
      <c r="B380" t="s">
        <v>21</v>
      </c>
      <c r="C380" s="1" t="str">
        <f>HYPERLINK("https://k12wa.verified.cv/en/verify/61767830659085", "https://k12wa.verified.cv/en/verify/61767830659085")</f>
        <v>https://k12wa.verified.cv/en/verify/61767830659085</v>
      </c>
    </row>
    <row r="381" spans="1:3" x14ac:dyDescent="0.3">
      <c r="A381" t="s">
        <v>234</v>
      </c>
      <c r="B381" t="s">
        <v>235</v>
      </c>
      <c r="C381" s="1" t="str">
        <f>HYPERLINK("https://k12wa.verified.cv/en/verify/31650472016750", "https://k12wa.verified.cv/en/verify/31650472016750")</f>
        <v>https://k12wa.verified.cv/en/verify/31650472016750</v>
      </c>
    </row>
    <row r="382" spans="1:3" x14ac:dyDescent="0.3">
      <c r="A382" t="s">
        <v>63</v>
      </c>
      <c r="B382" t="s">
        <v>64</v>
      </c>
      <c r="C382" s="1" t="str">
        <f>HYPERLINK("https://k12wa.verified.cv/en/verify/07682971649436", "https://k12wa.verified.cv/en/verify/07682971649436")</f>
        <v>https://k12wa.verified.cv/en/verify/07682971649436</v>
      </c>
    </row>
    <row r="383" spans="1:3" x14ac:dyDescent="0.3">
      <c r="A383" t="s">
        <v>451</v>
      </c>
      <c r="B383" t="s">
        <v>75</v>
      </c>
      <c r="C383" s="1" t="str">
        <f>HYPERLINK("https://k12wa.verified.cv/en/verify/67638367881852", "https://k12wa.verified.cv/en/verify/67638367881852")</f>
        <v>https://k12wa.verified.cv/en/verify/67638367881852</v>
      </c>
    </row>
    <row r="384" spans="1:3" x14ac:dyDescent="0.3">
      <c r="A384" t="s">
        <v>58</v>
      </c>
      <c r="B384" t="s">
        <v>5</v>
      </c>
      <c r="C384" s="1" t="str">
        <f>HYPERLINK("https://k12wa.verified.cv/en/verify/06781045107362", "https://k12wa.verified.cv/en/verify/06781045107362")</f>
        <v>https://k12wa.verified.cv/en/verify/06781045107362</v>
      </c>
    </row>
    <row r="385" spans="1:3" x14ac:dyDescent="0.3">
      <c r="A385" t="s">
        <v>391</v>
      </c>
      <c r="B385" t="s">
        <v>5</v>
      </c>
      <c r="C385" s="1" t="str">
        <f>HYPERLINK("https://k12wa.verified.cv/en/verify/56446523250887", "https://k12wa.verified.cv/en/verify/56446523250887")</f>
        <v>https://k12wa.verified.cv/en/verify/56446523250887</v>
      </c>
    </row>
    <row r="386" spans="1:3" x14ac:dyDescent="0.3">
      <c r="A386" t="s">
        <v>41</v>
      </c>
      <c r="B386" t="s">
        <v>1</v>
      </c>
      <c r="C386" s="1" t="str">
        <f>HYPERLINK("https://k12wa.verified.cv/en/verify/04765791000414", "https://k12wa.verified.cv/en/verify/04765791000414")</f>
        <v>https://k12wa.verified.cv/en/verify/04765791000414</v>
      </c>
    </row>
    <row r="387" spans="1:3" x14ac:dyDescent="0.3">
      <c r="A387" t="s">
        <v>233</v>
      </c>
      <c r="B387" t="s">
        <v>1</v>
      </c>
      <c r="C387" s="1" t="str">
        <f>HYPERLINK("https://k12wa.verified.cv/en/verify/31562317885676", "https://k12wa.verified.cv/en/verify/31562317885676")</f>
        <v>https://k12wa.verified.cv/en/verify/31562317885676</v>
      </c>
    </row>
    <row r="388" spans="1:3" x14ac:dyDescent="0.3">
      <c r="A388" t="s">
        <v>113</v>
      </c>
      <c r="B388" t="s">
        <v>114</v>
      </c>
      <c r="C388" s="1" t="str">
        <f>HYPERLINK("https://k12wa.verified.cv/en/verify/14400301920145", "https://k12wa.verified.cv/en/verify/14400301920145")</f>
        <v>https://k12wa.verified.cv/en/verify/14400301920145</v>
      </c>
    </row>
    <row r="389" spans="1:3" x14ac:dyDescent="0.3">
      <c r="A389" t="s">
        <v>181</v>
      </c>
      <c r="B389" t="s">
        <v>11</v>
      </c>
      <c r="C389" s="1" t="str">
        <f>HYPERLINK("https://k12wa.verified.cv/en/verify/24389023002613", "https://k12wa.verified.cv/en/verify/24389023002613")</f>
        <v>https://k12wa.verified.cv/en/verify/24389023002613</v>
      </c>
    </row>
    <row r="390" spans="1:3" x14ac:dyDescent="0.3">
      <c r="A390" t="s">
        <v>547</v>
      </c>
      <c r="B390" t="s">
        <v>16</v>
      </c>
      <c r="C390" s="1" t="str">
        <f>HYPERLINK("https://k12wa.verified.cv/en/verify/82073102640577", "https://k12wa.verified.cv/en/verify/82073102640577")</f>
        <v>https://k12wa.verified.cv/en/verify/82073102640577</v>
      </c>
    </row>
    <row r="391" spans="1:3" x14ac:dyDescent="0.3">
      <c r="A391" t="s">
        <v>32</v>
      </c>
      <c r="B391" t="s">
        <v>33</v>
      </c>
      <c r="C391" s="1" t="str">
        <f>HYPERLINK("https://k12wa.verified.cv/en/verify/03449031199543", "https://k12wa.verified.cv/en/verify/03449031199543")</f>
        <v>https://k12wa.verified.cv/en/verify/03449031199543</v>
      </c>
    </row>
    <row r="392" spans="1:3" x14ac:dyDescent="0.3">
      <c r="A392" t="s">
        <v>194</v>
      </c>
      <c r="B392" t="s">
        <v>195</v>
      </c>
      <c r="C392" s="1" t="str">
        <f>HYPERLINK("https://k12wa.verified.cv/en/verify/26040545661664", "https://k12wa.verified.cv/en/verify/26040545661664")</f>
        <v>https://k12wa.verified.cv/en/verify/26040545661664</v>
      </c>
    </row>
    <row r="393" spans="1:3" x14ac:dyDescent="0.3">
      <c r="A393" t="s">
        <v>457</v>
      </c>
      <c r="B393" t="s">
        <v>1</v>
      </c>
      <c r="C393" s="1" t="str">
        <f>HYPERLINK("https://k12wa.verified.cv/en/verify/68844761755940", "https://k12wa.verified.cv/en/verify/68844761755940")</f>
        <v>https://k12wa.verified.cv/en/verify/68844761755940</v>
      </c>
    </row>
    <row r="394" spans="1:3" x14ac:dyDescent="0.3">
      <c r="A394" t="s">
        <v>633</v>
      </c>
      <c r="B394" t="s">
        <v>60</v>
      </c>
      <c r="C394" s="1" t="str">
        <f>HYPERLINK("https://k12wa.verified.cv/en/verify/97695802057804", "https://k12wa.verified.cv/en/verify/97695802057804")</f>
        <v>https://k12wa.verified.cv/en/verify/97695802057804</v>
      </c>
    </row>
    <row r="395" spans="1:3" x14ac:dyDescent="0.3">
      <c r="A395" t="s">
        <v>536</v>
      </c>
      <c r="B395" t="s">
        <v>210</v>
      </c>
      <c r="C395" s="1" t="str">
        <f>HYPERLINK("https://k12wa.verified.cv/en/verify/79999018750868", "https://k12wa.verified.cv/en/verify/79999018750868")</f>
        <v>https://k12wa.verified.cv/en/verify/79999018750868</v>
      </c>
    </row>
    <row r="396" spans="1:3" x14ac:dyDescent="0.3">
      <c r="A396" t="s">
        <v>563</v>
      </c>
      <c r="B396" t="s">
        <v>1</v>
      </c>
      <c r="C396" s="1" t="str">
        <f>HYPERLINK("https://k12wa.verified.cv/en/verify/84872706253014", "https://k12wa.verified.cv/en/verify/84872706253014")</f>
        <v>https://k12wa.verified.cv/en/verify/84872706253014</v>
      </c>
    </row>
    <row r="397" spans="1:3" x14ac:dyDescent="0.3">
      <c r="A397" t="s">
        <v>407</v>
      </c>
      <c r="B397" t="s">
        <v>168</v>
      </c>
      <c r="C397" s="1" t="str">
        <f>HYPERLINK("https://k12wa.verified.cv/en/verify/58975631654988", "https://k12wa.verified.cv/en/verify/58975631654988")</f>
        <v>https://k12wa.verified.cv/en/verify/58975631654988</v>
      </c>
    </row>
    <row r="398" spans="1:3" x14ac:dyDescent="0.3">
      <c r="A398" t="s">
        <v>298</v>
      </c>
      <c r="B398" t="s">
        <v>3</v>
      </c>
      <c r="C398" s="1" t="str">
        <f>HYPERLINK("https://k12wa.verified.cv/en/verify/40925607073981", "https://k12wa.verified.cv/en/verify/40925607073981")</f>
        <v>https://k12wa.verified.cv/en/verify/40925607073981</v>
      </c>
    </row>
    <row r="399" spans="1:3" x14ac:dyDescent="0.3">
      <c r="A399" t="s">
        <v>39</v>
      </c>
      <c r="B399" t="s">
        <v>40</v>
      </c>
      <c r="C399" s="1" t="str">
        <f>HYPERLINK("https://k12wa.verified.cv/en/verify/04674727082270", "https://k12wa.verified.cv/en/verify/04674727082270")</f>
        <v>https://k12wa.verified.cv/en/verify/04674727082270</v>
      </c>
    </row>
    <row r="400" spans="1:3" x14ac:dyDescent="0.3">
      <c r="A400" t="s">
        <v>408</v>
      </c>
      <c r="B400" t="s">
        <v>289</v>
      </c>
      <c r="C400" s="1" t="str">
        <f>HYPERLINK("https://k12wa.verified.cv/en/verify/59512248756257", "https://k12wa.verified.cv/en/verify/59512248756257")</f>
        <v>https://k12wa.verified.cv/en/verify/59512248756257</v>
      </c>
    </row>
    <row r="401" spans="1:3" x14ac:dyDescent="0.3">
      <c r="A401" t="s">
        <v>347</v>
      </c>
      <c r="B401" t="s">
        <v>16</v>
      </c>
      <c r="C401" s="1" t="str">
        <f>HYPERLINK("https://k12wa.verified.cv/en/verify/48665139829802", "https://k12wa.verified.cv/en/verify/48665139829802")</f>
        <v>https://k12wa.verified.cv/en/verify/48665139829802</v>
      </c>
    </row>
    <row r="402" spans="1:3" x14ac:dyDescent="0.3">
      <c r="A402" t="s">
        <v>236</v>
      </c>
      <c r="B402" t="s">
        <v>64</v>
      </c>
      <c r="C402" s="1" t="str">
        <f>HYPERLINK("https://k12wa.verified.cv/en/verify/32089721948619", "https://k12wa.verified.cv/en/verify/32089721948619")</f>
        <v>https://k12wa.verified.cv/en/verify/32089721948619</v>
      </c>
    </row>
    <row r="403" spans="1:3" x14ac:dyDescent="0.3">
      <c r="A403" t="s">
        <v>325</v>
      </c>
      <c r="B403" t="s">
        <v>16</v>
      </c>
      <c r="C403" s="1" t="str">
        <f>HYPERLINK("https://k12wa.verified.cv/en/verify/44754512777811", "https://k12wa.verified.cv/en/verify/44754512777811")</f>
        <v>https://k12wa.verified.cv/en/verify/44754512777811</v>
      </c>
    </row>
    <row r="404" spans="1:3" x14ac:dyDescent="0.3">
      <c r="A404" t="s">
        <v>447</v>
      </c>
      <c r="B404" t="s">
        <v>25</v>
      </c>
      <c r="C404" s="1" t="str">
        <f>HYPERLINK("https://k12wa.verified.cv/en/verify/66796509669740", "https://k12wa.verified.cv/en/verify/66796509669740")</f>
        <v>https://k12wa.verified.cv/en/verify/66796509669740</v>
      </c>
    </row>
    <row r="405" spans="1:3" x14ac:dyDescent="0.3">
      <c r="A405" t="s">
        <v>258</v>
      </c>
      <c r="B405" t="s">
        <v>1</v>
      </c>
      <c r="C405" s="1" t="str">
        <f>HYPERLINK("https://k12wa.verified.cv/en/verify/34849352925679", "https://k12wa.verified.cv/en/verify/34849352925679")</f>
        <v>https://k12wa.verified.cv/en/verify/34849352925679</v>
      </c>
    </row>
    <row r="406" spans="1:3" x14ac:dyDescent="0.3">
      <c r="A406" t="s">
        <v>453</v>
      </c>
      <c r="B406" t="s">
        <v>3</v>
      </c>
      <c r="C406" s="1" t="str">
        <f>HYPERLINK("https://k12wa.verified.cv/en/verify/67805136431226", "https://k12wa.verified.cv/en/verify/67805136431226")</f>
        <v>https://k12wa.verified.cv/en/verify/67805136431226</v>
      </c>
    </row>
    <row r="407" spans="1:3" x14ac:dyDescent="0.3">
      <c r="A407" t="s">
        <v>482</v>
      </c>
      <c r="B407" t="s">
        <v>99</v>
      </c>
      <c r="C407" s="1" t="str">
        <f>HYPERLINK("https://k12wa.verified.cv/en/verify/73415650108649", "https://k12wa.verified.cv/en/verify/73415650108649")</f>
        <v>https://k12wa.verified.cv/en/verify/73415650108649</v>
      </c>
    </row>
    <row r="408" spans="1:3" x14ac:dyDescent="0.3">
      <c r="A408" t="s">
        <v>609</v>
      </c>
      <c r="B408" t="s">
        <v>610</v>
      </c>
      <c r="C408" s="1" t="str">
        <f>HYPERLINK("https://k12wa.verified.cv/en/verify/93182884042969", "https://k12wa.verified.cv/en/verify/93182884042969")</f>
        <v>https://k12wa.verified.cv/en/verify/93182884042969</v>
      </c>
    </row>
    <row r="409" spans="1:3" x14ac:dyDescent="0.3">
      <c r="A409" t="s">
        <v>436</v>
      </c>
      <c r="B409" t="s">
        <v>55</v>
      </c>
      <c r="C409" s="1" t="str">
        <f>HYPERLINK("https://k12wa.verified.cv/en/verify/64423302510017", "https://k12wa.verified.cv/en/verify/64423302510017")</f>
        <v>https://k12wa.verified.cv/en/verify/64423302510017</v>
      </c>
    </row>
    <row r="410" spans="1:3" x14ac:dyDescent="0.3">
      <c r="A410" t="s">
        <v>2</v>
      </c>
      <c r="B410" t="s">
        <v>3</v>
      </c>
      <c r="C410" s="1" t="str">
        <f>HYPERLINK("https://k12wa.verified.cv/en/verify/00097511040132", "https://k12wa.verified.cv/en/verify/00097511040132")</f>
        <v>https://k12wa.verified.cv/en/verify/00097511040132</v>
      </c>
    </row>
    <row r="411" spans="1:3" x14ac:dyDescent="0.3">
      <c r="A411" t="s">
        <v>180</v>
      </c>
      <c r="B411" t="s">
        <v>3</v>
      </c>
      <c r="C411" s="1" t="str">
        <f>HYPERLINK("https://k12wa.verified.cv/en/verify/24301198194419", "https://k12wa.verified.cv/en/verify/24301198194419")</f>
        <v>https://k12wa.verified.cv/en/verify/24301198194419</v>
      </c>
    </row>
    <row r="412" spans="1:3" x14ac:dyDescent="0.3">
      <c r="A412" t="s">
        <v>383</v>
      </c>
      <c r="B412" t="s">
        <v>1</v>
      </c>
      <c r="C412" s="1" t="str">
        <f>HYPERLINK("https://k12wa.verified.cv/en/verify/54949064477066", "https://k12wa.verified.cv/en/verify/54949064477066")</f>
        <v>https://k12wa.verified.cv/en/verify/54949064477066</v>
      </c>
    </row>
    <row r="413" spans="1:3" x14ac:dyDescent="0.3">
      <c r="A413" t="s">
        <v>631</v>
      </c>
      <c r="B413" t="s">
        <v>21</v>
      </c>
      <c r="C413" s="1" t="str">
        <f>HYPERLINK("https://k12wa.verified.cv/en/verify/97492222411779", "https://k12wa.verified.cv/en/verify/97492222411779")</f>
        <v>https://k12wa.verified.cv/en/verify/97492222411779</v>
      </c>
    </row>
    <row r="414" spans="1:3" x14ac:dyDescent="0.3">
      <c r="A414" t="s">
        <v>389</v>
      </c>
      <c r="B414" t="s">
        <v>25</v>
      </c>
      <c r="C414" s="1" t="str">
        <f>HYPERLINK("https://k12wa.verified.cv/en/verify/91140126006290", "https://k12wa.verified.cv/en/verify/91140126006290")</f>
        <v>https://k12wa.verified.cv/en/verify/91140126006290</v>
      </c>
    </row>
    <row r="415" spans="1:3" x14ac:dyDescent="0.3">
      <c r="A415" t="s">
        <v>139</v>
      </c>
      <c r="B415" t="s">
        <v>1</v>
      </c>
      <c r="C415" s="1" t="str">
        <f>HYPERLINK("https://k12wa.verified.cv/en/verify/18665977979364", "https://k12wa.verified.cv/en/verify/18665977979364")</f>
        <v>https://k12wa.verified.cv/en/verify/18665977979364</v>
      </c>
    </row>
    <row r="416" spans="1:3" x14ac:dyDescent="0.3">
      <c r="A416" t="s">
        <v>196</v>
      </c>
      <c r="B416" t="s">
        <v>156</v>
      </c>
      <c r="C416" s="1" t="str">
        <f>HYPERLINK("https://k12wa.verified.cv/en/verify/26198748134537", "https://k12wa.verified.cv/en/verify/26198748134537")</f>
        <v>https://k12wa.verified.cv/en/verify/26198748134537</v>
      </c>
    </row>
    <row r="417" spans="1:3" x14ac:dyDescent="0.3">
      <c r="A417" t="s">
        <v>216</v>
      </c>
      <c r="B417" t="s">
        <v>217</v>
      </c>
      <c r="C417" s="1" t="str">
        <f>HYPERLINK("https://k12wa.verified.cv/en/verify/29969029403473", "https://k12wa.verified.cv/en/verify/29969029403473")</f>
        <v>https://k12wa.verified.cv/en/verify/29969029403473</v>
      </c>
    </row>
    <row r="418" spans="1:3" x14ac:dyDescent="0.3">
      <c r="A418" t="s">
        <v>526</v>
      </c>
      <c r="B418" t="s">
        <v>1</v>
      </c>
      <c r="C418" s="1" t="str">
        <f>HYPERLINK("https://k12wa.verified.cv/en/verify/79143194515115", "https://k12wa.verified.cv/en/verify/79143194515115")</f>
        <v>https://k12wa.verified.cv/en/verify/79143194515115</v>
      </c>
    </row>
    <row r="419" spans="1:3" x14ac:dyDescent="0.3">
      <c r="A419" t="s">
        <v>126</v>
      </c>
      <c r="B419" t="s">
        <v>60</v>
      </c>
      <c r="C419" s="1" t="str">
        <f>HYPERLINK("https://k12wa.verified.cv/en/verify/16060128536247", "https://k12wa.verified.cv/en/verify/16060128536247")</f>
        <v>https://k12wa.verified.cv/en/verify/16060128536247</v>
      </c>
    </row>
    <row r="420" spans="1:3" x14ac:dyDescent="0.3">
      <c r="A420" t="s">
        <v>499</v>
      </c>
      <c r="B420" t="s">
        <v>251</v>
      </c>
      <c r="C420" s="1" t="str">
        <f>HYPERLINK("https://k12wa.verified.cv/en/verify/75661403248690", "https://k12wa.verified.cv/en/verify/75661403248690")</f>
        <v>https://k12wa.verified.cv/en/verify/75661403248690</v>
      </c>
    </row>
    <row r="421" spans="1:3" x14ac:dyDescent="0.3">
      <c r="A421" t="s">
        <v>85</v>
      </c>
      <c r="B421" t="s">
        <v>33</v>
      </c>
      <c r="C421" s="1" t="str">
        <f>HYPERLINK("https://k12wa.verified.cv/en/verify/11105855168745", "https://k12wa.verified.cv/en/verify/11105855168745")</f>
        <v>https://k12wa.verified.cv/en/verify/11105855168745</v>
      </c>
    </row>
    <row r="422" spans="1:3" x14ac:dyDescent="0.3">
      <c r="A422" t="s">
        <v>67</v>
      </c>
      <c r="B422" t="s">
        <v>171</v>
      </c>
      <c r="C422" s="1" t="str">
        <f>HYPERLINK("https://k12wa.verified.cv/en/verify/56613279045979", "https://k12wa.verified.cv/en/verify/56613279045979")</f>
        <v>https://k12wa.verified.cv/en/verify/56613279045979</v>
      </c>
    </row>
    <row r="423" spans="1:3" x14ac:dyDescent="0.3">
      <c r="A423" t="s">
        <v>209</v>
      </c>
      <c r="B423" t="s">
        <v>210</v>
      </c>
      <c r="C423" s="1" t="str">
        <f>HYPERLINK("https://k12wa.verified.cv/en/verify/28614207019614", "https://k12wa.verified.cv/en/verify/28614207019614")</f>
        <v>https://k12wa.verified.cv/en/verify/28614207019614</v>
      </c>
    </row>
    <row r="424" spans="1:3" x14ac:dyDescent="0.3">
      <c r="A424" t="s">
        <v>484</v>
      </c>
      <c r="B424" t="s">
        <v>87</v>
      </c>
      <c r="C424" s="1" t="str">
        <f>HYPERLINK("https://k12wa.verified.cv/en/verify/73950123368778", "https://k12wa.verified.cv/en/verify/73950123368778")</f>
        <v>https://k12wa.verified.cv/en/verify/73950123368778</v>
      </c>
    </row>
    <row r="425" spans="1:3" x14ac:dyDescent="0.3">
      <c r="A425" t="s">
        <v>184</v>
      </c>
      <c r="B425" t="s">
        <v>185</v>
      </c>
      <c r="C425" s="1" t="str">
        <f>HYPERLINK("https://k12wa.verified.cv/en/verify/24749931504044", "https://k12wa.verified.cv/en/verify/24749931504044")</f>
        <v>https://k12wa.verified.cv/en/verify/24749931504044</v>
      </c>
    </row>
    <row r="426" spans="1:3" x14ac:dyDescent="0.3">
      <c r="A426" t="s">
        <v>308</v>
      </c>
      <c r="B426" t="s">
        <v>309</v>
      </c>
      <c r="C426" s="1" t="str">
        <f>HYPERLINK("https://k12wa.verified.cv/en/verify/42165081017374", "https://k12wa.verified.cv/en/verify/42165081017374")</f>
        <v>https://k12wa.verified.cv/en/verify/42165081017374</v>
      </c>
    </row>
    <row r="427" spans="1:3" x14ac:dyDescent="0.3">
      <c r="A427" t="s">
        <v>246</v>
      </c>
      <c r="B427" t="s">
        <v>25</v>
      </c>
      <c r="C427" s="1" t="str">
        <f>HYPERLINK("https://k12wa.verified.cv/en/verify/33450203490653", "https://k12wa.verified.cv/en/verify/33450203490653")</f>
        <v>https://k12wa.verified.cv/en/verify/33450203490653</v>
      </c>
    </row>
    <row r="428" spans="1:3" x14ac:dyDescent="0.3">
      <c r="A428" t="s">
        <v>313</v>
      </c>
      <c r="B428" t="s">
        <v>276</v>
      </c>
      <c r="C428" s="1" t="str">
        <f>HYPERLINK("https://k12wa.verified.cv/en/verify/42491531536686", "https://k12wa.verified.cv/en/verify/42491531536686")</f>
        <v>https://k12wa.verified.cv/en/verify/42491531536686</v>
      </c>
    </row>
    <row r="429" spans="1:3" x14ac:dyDescent="0.3">
      <c r="A429" t="s">
        <v>62</v>
      </c>
      <c r="B429" t="s">
        <v>16</v>
      </c>
      <c r="C429" s="1" t="str">
        <f>HYPERLINK("https://k12wa.verified.cv/en/verify/07353268209368", "https://k12wa.verified.cv/en/verify/07353268209368")</f>
        <v>https://k12wa.verified.cv/en/verify/07353268209368</v>
      </c>
    </row>
    <row r="430" spans="1:3" x14ac:dyDescent="0.3">
      <c r="A430" t="s">
        <v>316</v>
      </c>
      <c r="B430" t="s">
        <v>1</v>
      </c>
      <c r="C430" s="1" t="str">
        <f>HYPERLINK("https://k12wa.verified.cv/en/verify/42916793369392", "https://k12wa.verified.cv/en/verify/42916793369392")</f>
        <v>https://k12wa.verified.cv/en/verify/42916793369392</v>
      </c>
    </row>
    <row r="431" spans="1:3" x14ac:dyDescent="0.3">
      <c r="A431" t="s">
        <v>582</v>
      </c>
      <c r="B431" t="s">
        <v>60</v>
      </c>
      <c r="C431" s="1" t="str">
        <f>HYPERLINK("https://k12wa.verified.cv/en/verify/89057109596542", "https://k12wa.verified.cv/en/verify/89057109596542")</f>
        <v>https://k12wa.verified.cv/en/verify/89057109596542</v>
      </c>
    </row>
    <row r="432" spans="1:3" x14ac:dyDescent="0.3">
      <c r="A432" t="s">
        <v>558</v>
      </c>
      <c r="B432" t="s">
        <v>141</v>
      </c>
      <c r="C432" s="1" t="str">
        <f>HYPERLINK("https://k12wa.verified.cv/en/verify/83901477303061", "https://k12wa.verified.cv/en/verify/83901477303061")</f>
        <v>https://k12wa.verified.cv/en/verify/83901477303061</v>
      </c>
    </row>
    <row r="433" spans="1:3" x14ac:dyDescent="0.3">
      <c r="A433" t="s">
        <v>228</v>
      </c>
      <c r="B433" t="s">
        <v>185</v>
      </c>
      <c r="C433" s="1" t="str">
        <f>HYPERLINK("https://k12wa.verified.cv/en/verify/31337166734322", "https://k12wa.verified.cv/en/verify/31337166734322")</f>
        <v>https://k12wa.verified.cv/en/verify/31337166734322</v>
      </c>
    </row>
    <row r="434" spans="1:3" x14ac:dyDescent="0.3">
      <c r="A434" t="s">
        <v>434</v>
      </c>
      <c r="B434" t="s">
        <v>309</v>
      </c>
      <c r="C434" s="1" t="str">
        <f>HYPERLINK("https://k12wa.verified.cv/en/verify/63705477158604", "https://k12wa.verified.cv/en/verify/63705477158604")</f>
        <v>https://k12wa.verified.cv/en/verify/63705477158604</v>
      </c>
    </row>
    <row r="435" spans="1:3" x14ac:dyDescent="0.3">
      <c r="A435" t="s">
        <v>169</v>
      </c>
      <c r="B435" t="s">
        <v>1</v>
      </c>
      <c r="C435" s="1" t="str">
        <f>HYPERLINK("https://k12wa.verified.cv/en/verify/21306441186074", "https://k12wa.verified.cv/en/verify/21306441186074")</f>
        <v>https://k12wa.verified.cv/en/verify/21306441186074</v>
      </c>
    </row>
    <row r="436" spans="1:3" x14ac:dyDescent="0.3">
      <c r="A436" t="s">
        <v>19</v>
      </c>
      <c r="B436" t="s">
        <v>138</v>
      </c>
      <c r="C436" s="1" t="str">
        <f>HYPERLINK("https://k12wa.verified.cv/en/verify/18577765376804", "https://k12wa.verified.cv/en/verify/18577765376804")</f>
        <v>https://k12wa.verified.cv/en/verify/18577765376804</v>
      </c>
    </row>
    <row r="437" spans="1:3" x14ac:dyDescent="0.3">
      <c r="A437" t="s">
        <v>67</v>
      </c>
      <c r="B437" t="s">
        <v>16</v>
      </c>
      <c r="C437" s="1" t="str">
        <f>HYPERLINK("https://k12wa.verified.cv/en/verify/15146035578655", "https://k12wa.verified.cv/en/verify/15146035578655")</f>
        <v>https://k12wa.verified.cv/en/verify/15146035578655</v>
      </c>
    </row>
    <row r="438" spans="1:3" x14ac:dyDescent="0.3">
      <c r="A438" t="s">
        <v>266</v>
      </c>
      <c r="B438" t="s">
        <v>267</v>
      </c>
      <c r="C438" s="1" t="str">
        <f>HYPERLINK("https://k12wa.verified.cv/en/verify/35654207788064", "https://k12wa.verified.cv/en/verify/35654207788064")</f>
        <v>https://k12wa.verified.cv/en/verify/35654207788064</v>
      </c>
    </row>
    <row r="439" spans="1:3" x14ac:dyDescent="0.3">
      <c r="A439" t="s">
        <v>417</v>
      </c>
      <c r="B439" t="s">
        <v>187</v>
      </c>
      <c r="C439" s="1" t="str">
        <f>HYPERLINK("https://k12wa.verified.cv/en/verify/60540756616091", "https://k12wa.verified.cv/en/verify/60540756616091")</f>
        <v>https://k12wa.verified.cv/en/verify/60540756616091</v>
      </c>
    </row>
    <row r="440" spans="1:3" x14ac:dyDescent="0.3">
      <c r="A440" t="s">
        <v>261</v>
      </c>
      <c r="B440" t="s">
        <v>38</v>
      </c>
      <c r="C440" s="1" t="str">
        <f>HYPERLINK("https://k12wa.verified.cv/en/verify/35116107200606", "https://k12wa.verified.cv/en/verify/35116107200606")</f>
        <v>https://k12wa.verified.cv/en/verify/35116107200606</v>
      </c>
    </row>
    <row r="441" spans="1:3" x14ac:dyDescent="0.3">
      <c r="A441" t="s">
        <v>51</v>
      </c>
      <c r="B441" t="s">
        <v>5</v>
      </c>
      <c r="C441" s="1" t="str">
        <f>HYPERLINK("https://k12wa.verified.cv/en/verify/05794025301512", "https://k12wa.verified.cv/en/verify/05794025301512")</f>
        <v>https://k12wa.verified.cv/en/verify/05794025301512</v>
      </c>
    </row>
    <row r="442" spans="1:3" x14ac:dyDescent="0.3">
      <c r="A442" t="s">
        <v>197</v>
      </c>
      <c r="B442" t="s">
        <v>1</v>
      </c>
      <c r="C442" s="1" t="str">
        <f>HYPERLINK("https://k12wa.verified.cv/en/verify/26380494059424", "https://k12wa.verified.cv/en/verify/26380494059424")</f>
        <v>https://k12wa.verified.cv/en/verify/26380494059424</v>
      </c>
    </row>
    <row r="443" spans="1:3" x14ac:dyDescent="0.3">
      <c r="A443" t="s">
        <v>358</v>
      </c>
      <c r="B443" t="s">
        <v>25</v>
      </c>
      <c r="C443" s="1" t="str">
        <f>HYPERLINK("https://k12wa.verified.cv/en/verify/50237519137137", "https://k12wa.verified.cv/en/verify/50237519137137")</f>
        <v>https://k12wa.verified.cv/en/verify/50237519137137</v>
      </c>
    </row>
    <row r="444" spans="1:3" x14ac:dyDescent="0.3">
      <c r="A444" t="s">
        <v>272</v>
      </c>
      <c r="B444" t="s">
        <v>40</v>
      </c>
      <c r="C444" s="1" t="str">
        <f>HYPERLINK("https://k12wa.verified.cv/en/verify/36378615442762", "https://k12wa.verified.cv/en/verify/36378615442762")</f>
        <v>https://k12wa.verified.cv/en/verify/36378615442762</v>
      </c>
    </row>
    <row r="445" spans="1:3" x14ac:dyDescent="0.3">
      <c r="A445" t="s">
        <v>74</v>
      </c>
      <c r="B445" t="s">
        <v>75</v>
      </c>
      <c r="C445" s="1" t="str">
        <f>HYPERLINK("https://k12wa.verified.cv/en/verify/09960389748697", "https://k12wa.verified.cv/en/verify/09960389748697")</f>
        <v>https://k12wa.verified.cv/en/verify/09960389748697</v>
      </c>
    </row>
    <row r="446" spans="1:3" x14ac:dyDescent="0.3">
      <c r="A446" t="s">
        <v>427</v>
      </c>
      <c r="B446" t="s">
        <v>7</v>
      </c>
      <c r="C446" s="1" t="str">
        <f>HYPERLINK("https://k12wa.verified.cv/en/verify/62777987783617", "https://k12wa.verified.cv/en/verify/62777987783617")</f>
        <v>https://k12wa.verified.cv/en/verify/62777987783617</v>
      </c>
    </row>
    <row r="447" spans="1:3" x14ac:dyDescent="0.3">
      <c r="A447" t="s">
        <v>560</v>
      </c>
      <c r="B447" t="s">
        <v>53</v>
      </c>
      <c r="C447" s="1" t="str">
        <f>HYPERLINK("https://k12wa.verified.cv/en/verify/84239543338983", "https://k12wa.verified.cv/en/verify/84239543338983")</f>
        <v>https://k12wa.verified.cv/en/verify/84239543338983</v>
      </c>
    </row>
    <row r="448" spans="1:3" x14ac:dyDescent="0.3">
      <c r="A448" t="s">
        <v>132</v>
      </c>
      <c r="B448" t="s">
        <v>110</v>
      </c>
      <c r="C448" s="1" t="str">
        <f>HYPERLINK("https://k12wa.verified.cv/en/verify/18350267368881", "https://k12wa.verified.cv/en/verify/18350267368881")</f>
        <v>https://k12wa.verified.cv/en/verify/18350267368881</v>
      </c>
    </row>
    <row r="449" spans="1:3" x14ac:dyDescent="0.3">
      <c r="A449" t="s">
        <v>72</v>
      </c>
      <c r="B449" t="s">
        <v>73</v>
      </c>
      <c r="C449" s="1" t="str">
        <f>HYPERLINK("https://k12wa.verified.cv/en/verify/09926567702616", "https://k12wa.verified.cv/en/verify/09926567702616")</f>
        <v>https://k12wa.verified.cv/en/verify/09926567702616</v>
      </c>
    </row>
    <row r="450" spans="1:3" x14ac:dyDescent="0.3">
      <c r="A450" t="s">
        <v>555</v>
      </c>
      <c r="B450" t="s">
        <v>556</v>
      </c>
      <c r="C450" s="1" t="str">
        <f>HYPERLINK("https://k12wa.verified.cv/en/verify/83713083001167", "https://k12wa.verified.cv/en/verify/83713083001167")</f>
        <v>https://k12wa.verified.cv/en/verify/83713083001167</v>
      </c>
    </row>
    <row r="451" spans="1:3" x14ac:dyDescent="0.3">
      <c r="A451" t="s">
        <v>277</v>
      </c>
      <c r="B451" t="s">
        <v>1</v>
      </c>
      <c r="C451" s="1" t="str">
        <f>HYPERLINK("https://k12wa.verified.cv/en/verify/37144793538235", "https://k12wa.verified.cv/en/verify/37144793538235")</f>
        <v>https://k12wa.verified.cv/en/verify/37144793538235</v>
      </c>
    </row>
    <row r="452" spans="1:3" x14ac:dyDescent="0.3">
      <c r="A452" t="s">
        <v>618</v>
      </c>
      <c r="B452" t="s">
        <v>535</v>
      </c>
      <c r="C452" s="1" t="str">
        <f>HYPERLINK("https://k12wa.verified.cv/en/verify/95249619726890", "https://k12wa.verified.cv/en/verify/95249619726890")</f>
        <v>https://k12wa.verified.cv/en/verify/95249619726890</v>
      </c>
    </row>
    <row r="453" spans="1:3" x14ac:dyDescent="0.3">
      <c r="A453" t="s">
        <v>252</v>
      </c>
      <c r="B453" t="s">
        <v>1</v>
      </c>
      <c r="C453" s="1" t="str">
        <f>HYPERLINK("https://k12wa.verified.cv/en/verify/34598569066764", "https://k12wa.verified.cv/en/verify/34598569066764")</f>
        <v>https://k12wa.verified.cv/en/verify/34598569066764</v>
      </c>
    </row>
    <row r="454" spans="1:3" x14ac:dyDescent="0.3">
      <c r="A454" t="s">
        <v>104</v>
      </c>
      <c r="B454" t="s">
        <v>105</v>
      </c>
      <c r="C454" s="1" t="str">
        <f>HYPERLINK("https://k12wa.verified.cv/en/verify/13299437605087", "https://k12wa.verified.cv/en/verify/13299437605087")</f>
        <v>https://k12wa.verified.cv/en/verify/13299437605087</v>
      </c>
    </row>
    <row r="455" spans="1:3" x14ac:dyDescent="0.3">
      <c r="A455" t="s">
        <v>479</v>
      </c>
      <c r="B455" t="s">
        <v>33</v>
      </c>
      <c r="C455" s="1" t="str">
        <f>HYPERLINK("https://k12wa.verified.cv/en/verify/72612045667319", "https://k12wa.verified.cv/en/verify/72612045667319")</f>
        <v>https://k12wa.verified.cv/en/verify/72612045667319</v>
      </c>
    </row>
    <row r="456" spans="1:3" x14ac:dyDescent="0.3">
      <c r="A456" t="s">
        <v>103</v>
      </c>
      <c r="B456" t="s">
        <v>1</v>
      </c>
      <c r="C456" s="1" t="str">
        <f>HYPERLINK("https://k12wa.verified.cv/en/verify/13143800377898", "https://k12wa.verified.cv/en/verify/13143800377898")</f>
        <v>https://k12wa.verified.cv/en/verify/13143800377898</v>
      </c>
    </row>
    <row r="457" spans="1:3" x14ac:dyDescent="0.3">
      <c r="A457" t="s">
        <v>469</v>
      </c>
      <c r="B457" t="s">
        <v>295</v>
      </c>
      <c r="C457" s="1" t="str">
        <f>HYPERLINK("https://k12wa.verified.cv/en/verify/71158876732091", "https://k12wa.verified.cv/en/verify/71158876732091")</f>
        <v>https://k12wa.verified.cv/en/verify/71158876732091</v>
      </c>
    </row>
    <row r="458" spans="1:3" x14ac:dyDescent="0.3">
      <c r="A458" t="s">
        <v>225</v>
      </c>
      <c r="B458" t="s">
        <v>33</v>
      </c>
      <c r="C458" s="1" t="str">
        <f>HYPERLINK("https://k12wa.verified.cv/en/verify/30741580728413", "https://k12wa.verified.cv/en/verify/30741580728413")</f>
        <v>https://k12wa.verified.cv/en/verify/30741580728413</v>
      </c>
    </row>
    <row r="459" spans="1:3" x14ac:dyDescent="0.3">
      <c r="A459" t="s">
        <v>249</v>
      </c>
      <c r="B459" t="s">
        <v>1</v>
      </c>
      <c r="C459" s="1" t="str">
        <f>HYPERLINK("https://k12wa.verified.cv/en/verify/33770523844403", "https://k12wa.verified.cv/en/verify/33770523844403")</f>
        <v>https://k12wa.verified.cv/en/verify/33770523844403</v>
      </c>
    </row>
    <row r="460" spans="1:3" x14ac:dyDescent="0.3">
      <c r="A460" t="s">
        <v>575</v>
      </c>
      <c r="B460" t="s">
        <v>18</v>
      </c>
      <c r="C460" s="1" t="str">
        <f>HYPERLINK("https://k12wa.verified.cv/en/verify/88042929536680", "https://k12wa.verified.cv/en/verify/88042929536680")</f>
        <v>https://k12wa.verified.cv/en/verify/88042929536680</v>
      </c>
    </row>
    <row r="461" spans="1:3" x14ac:dyDescent="0.3">
      <c r="A461" t="s">
        <v>20</v>
      </c>
      <c r="B461" t="s">
        <v>25</v>
      </c>
      <c r="C461" s="1" t="str">
        <f>HYPERLINK("https://k12wa.verified.cv/en/verify/62043375486650", "https://k12wa.verified.cv/en/verify/62043375486650")</f>
        <v>https://k12wa.verified.cv/en/verify/62043375486650</v>
      </c>
    </row>
    <row r="462" spans="1:3" x14ac:dyDescent="0.3">
      <c r="A462" t="s">
        <v>400</v>
      </c>
      <c r="B462" t="s">
        <v>401</v>
      </c>
      <c r="C462" s="1" t="str">
        <f>HYPERLINK("https://k12wa.verified.cv/en/verify/58361147684139", "https://k12wa.verified.cv/en/verify/58361147684139")</f>
        <v>https://k12wa.verified.cv/en/verify/58361147684139</v>
      </c>
    </row>
    <row r="463" spans="1:3" x14ac:dyDescent="0.3">
      <c r="A463" t="s">
        <v>442</v>
      </c>
      <c r="B463" t="s">
        <v>168</v>
      </c>
      <c r="C463" s="1" t="str">
        <f>HYPERLINK("https://k12wa.verified.cv/en/verify/65523088383280", "https://k12wa.verified.cv/en/verify/65523088383280")</f>
        <v>https://k12wa.verified.cv/en/verify/65523088383280</v>
      </c>
    </row>
    <row r="464" spans="1:3" x14ac:dyDescent="0.3">
      <c r="A464" t="s">
        <v>214</v>
      </c>
      <c r="B464" t="s">
        <v>1</v>
      </c>
      <c r="C464" s="1" t="str">
        <f>HYPERLINK("https://k12wa.verified.cv/en/verify/29263757691169", "https://k12wa.verified.cv/en/verify/29263757691169")</f>
        <v>https://k12wa.verified.cv/en/verify/29263757691169</v>
      </c>
    </row>
    <row r="465" spans="1:3" x14ac:dyDescent="0.3">
      <c r="A465" t="s">
        <v>394</v>
      </c>
      <c r="B465" t="s">
        <v>1</v>
      </c>
      <c r="C465" s="1" t="str">
        <f>HYPERLINK("https://k12wa.verified.cv/en/verify/57708563112748", "https://k12wa.verified.cv/en/verify/57708563112748")</f>
        <v>https://k12wa.verified.cv/en/verify/57708563112748</v>
      </c>
    </row>
    <row r="466" spans="1:3" x14ac:dyDescent="0.3">
      <c r="A466" t="s">
        <v>375</v>
      </c>
      <c r="B466" t="s">
        <v>251</v>
      </c>
      <c r="C466" s="1" t="str">
        <f>HYPERLINK("https://k12wa.verified.cv/en/verify/53081918083543", "https://k12wa.verified.cv/en/verify/53081918083543")</f>
        <v>https://k12wa.verified.cv/en/verify/53081918083543</v>
      </c>
    </row>
    <row r="467" spans="1:3" x14ac:dyDescent="0.3">
      <c r="A467" t="s">
        <v>566</v>
      </c>
      <c r="B467" t="s">
        <v>309</v>
      </c>
      <c r="C467" s="1" t="str">
        <f>HYPERLINK("https://k12wa.verified.cv/en/verify/86287592436140", "https://k12wa.verified.cv/en/verify/86287592436140")</f>
        <v>https://k12wa.verified.cv/en/verify/86287592436140</v>
      </c>
    </row>
    <row r="468" spans="1:3" x14ac:dyDescent="0.3">
      <c r="A468" t="s">
        <v>247</v>
      </c>
      <c r="B468" t="s">
        <v>1</v>
      </c>
      <c r="C468" s="1" t="str">
        <f>HYPERLINK("https://k12wa.verified.cv/en/verify/33548466413307", "https://k12wa.verified.cv/en/verify/33548466413307")</f>
        <v>https://k12wa.verified.cv/en/verify/33548466413307</v>
      </c>
    </row>
    <row r="469" spans="1:3" x14ac:dyDescent="0.3">
      <c r="A469" t="s">
        <v>8</v>
      </c>
      <c r="B469" t="s">
        <v>9</v>
      </c>
      <c r="C469" s="1" t="str">
        <f>HYPERLINK("https://k12wa.verified.cv/en/verify/88557195343308", "https://k12wa.verified.cv/en/verify/88557195343308")</f>
        <v>https://k12wa.verified.cv/en/verify/88557195343308</v>
      </c>
    </row>
    <row r="470" spans="1:3" x14ac:dyDescent="0.3">
      <c r="A470" t="s">
        <v>315</v>
      </c>
      <c r="B470" t="s">
        <v>3</v>
      </c>
      <c r="C470" s="1" t="str">
        <f>HYPERLINK("https://k12wa.verified.cv/en/verify/42810834368700", "https://k12wa.verified.cv/en/verify/42810834368700")</f>
        <v>https://k12wa.verified.cv/en/verify/42810834368700</v>
      </c>
    </row>
    <row r="471" spans="1:3" x14ac:dyDescent="0.3">
      <c r="A471" t="s">
        <v>20</v>
      </c>
      <c r="B471" t="s">
        <v>1</v>
      </c>
      <c r="C471" s="1" t="str">
        <f>HYPERLINK("https://k12wa.verified.cv/en/verify/24887338994450", "https://k12wa.verified.cv/en/verify/24887338994450")</f>
        <v>https://k12wa.verified.cv/en/verify/24887338994450</v>
      </c>
    </row>
    <row r="472" spans="1:3" x14ac:dyDescent="0.3">
      <c r="A472" t="s">
        <v>639</v>
      </c>
      <c r="B472" t="s">
        <v>3</v>
      </c>
      <c r="C472" s="1" t="str">
        <f>HYPERLINK("https://k12wa.verified.cv/en/verify/98542631217942", "https://k12wa.verified.cv/en/verify/98542631217942")</f>
        <v>https://k12wa.verified.cv/en/verify/98542631217942</v>
      </c>
    </row>
    <row r="473" spans="1:3" x14ac:dyDescent="0.3">
      <c r="A473" t="s">
        <v>88</v>
      </c>
      <c r="B473" t="s">
        <v>21</v>
      </c>
      <c r="C473" s="1" t="str">
        <f>HYPERLINK("https://k12wa.verified.cv/en/verify/11521144624236", "https://k12wa.verified.cv/en/verify/11521144624236")</f>
        <v>https://k12wa.verified.cv/en/verify/11521144624236</v>
      </c>
    </row>
    <row r="474" spans="1:3" x14ac:dyDescent="0.3">
      <c r="A474" t="s">
        <v>36</v>
      </c>
      <c r="B474" t="s">
        <v>25</v>
      </c>
      <c r="C474" s="1" t="str">
        <f>HYPERLINK("https://k12wa.verified.cv/en/verify/03702306798932", "https://k12wa.verified.cv/en/verify/03702306798932")</f>
        <v>https://k12wa.verified.cv/en/verify/03702306798932</v>
      </c>
    </row>
    <row r="475" spans="1:3" x14ac:dyDescent="0.3">
      <c r="A475" t="s">
        <v>507</v>
      </c>
      <c r="B475" t="s">
        <v>25</v>
      </c>
      <c r="C475" s="1" t="str">
        <f>HYPERLINK("https://k12wa.verified.cv/en/verify/76283767102874", "https://k12wa.verified.cv/en/verify/76283767102874")</f>
        <v>https://k12wa.verified.cv/en/verify/76283767102874</v>
      </c>
    </row>
    <row r="476" spans="1:3" x14ac:dyDescent="0.3">
      <c r="A476" t="s">
        <v>26</v>
      </c>
      <c r="B476" t="s">
        <v>3</v>
      </c>
      <c r="C476" s="1" t="str">
        <f>HYPERLINK("https://k12wa.verified.cv/en/verify/02687344699247", "https://k12wa.verified.cv/en/verify/02687344699247")</f>
        <v>https://k12wa.verified.cv/en/verify/02687344699247</v>
      </c>
    </row>
    <row r="477" spans="1:3" x14ac:dyDescent="0.3">
      <c r="A477" t="s">
        <v>510</v>
      </c>
      <c r="B477" t="s">
        <v>511</v>
      </c>
      <c r="C477" s="1" t="str">
        <f>HYPERLINK("https://k12wa.verified.cv/en/verify/76521844834595", "https://k12wa.verified.cv/en/verify/76521844834595")</f>
        <v>https://k12wa.verified.cv/en/verify/76521844834595</v>
      </c>
    </row>
    <row r="478" spans="1:3" x14ac:dyDescent="0.3">
      <c r="A478" t="s">
        <v>283</v>
      </c>
      <c r="B478" t="s">
        <v>1</v>
      </c>
      <c r="C478" s="1" t="str">
        <f>HYPERLINK("https://k12wa.verified.cv/en/verify/38110703720386", "https://k12wa.verified.cv/en/verify/38110703720386")</f>
        <v>https://k12wa.verified.cv/en/verify/38110703720386</v>
      </c>
    </row>
    <row r="479" spans="1:3" x14ac:dyDescent="0.3">
      <c r="A479" t="s">
        <v>564</v>
      </c>
      <c r="B479" t="s">
        <v>168</v>
      </c>
      <c r="C479" s="1" t="str">
        <f>HYPERLINK("https://k12wa.verified.cv/en/verify/85285768147697", "https://k12wa.verified.cv/en/verify/85285768147697")</f>
        <v>https://k12wa.verified.cv/en/verify/85285768147697</v>
      </c>
    </row>
    <row r="480" spans="1:3" x14ac:dyDescent="0.3">
      <c r="A480" t="s">
        <v>132</v>
      </c>
      <c r="B480" t="s">
        <v>87</v>
      </c>
      <c r="C480" s="1" t="str">
        <f>HYPERLINK("https://k12wa.verified.cv/en/verify/17162301525280", "https://k12wa.verified.cv/en/verify/17162301525280")</f>
        <v>https://k12wa.verified.cv/en/verify/17162301525280</v>
      </c>
    </row>
    <row r="481" spans="1:3" x14ac:dyDescent="0.3">
      <c r="A481" t="s">
        <v>409</v>
      </c>
      <c r="B481" t="s">
        <v>1</v>
      </c>
      <c r="C481" s="1" t="str">
        <f>HYPERLINK("https://k12wa.verified.cv/en/verify/59805199733781", "https://k12wa.verified.cv/en/verify/59805199733781")</f>
        <v>https://k12wa.verified.cv/en/verify/59805199733781</v>
      </c>
    </row>
    <row r="482" spans="1:3" x14ac:dyDescent="0.3">
      <c r="A482" t="s">
        <v>503</v>
      </c>
      <c r="B482" t="s">
        <v>154</v>
      </c>
      <c r="C482" s="1" t="str">
        <f>HYPERLINK("https://k12wa.verified.cv/en/verify/76191681419235", "https://k12wa.verified.cv/en/verify/76191681419235")</f>
        <v>https://k12wa.verified.cv/en/verify/76191681419235</v>
      </c>
    </row>
    <row r="483" spans="1:3" x14ac:dyDescent="0.3">
      <c r="A483" t="s">
        <v>333</v>
      </c>
      <c r="B483" t="s">
        <v>1</v>
      </c>
      <c r="C483" s="1" t="str">
        <f>HYPERLINK("https://k12wa.verified.cv/en/verify/71919649124689", "https://k12wa.verified.cv/en/verify/71919649124689")</f>
        <v>https://k12wa.verified.cv/en/verify/71919649124689</v>
      </c>
    </row>
    <row r="484" spans="1:3" x14ac:dyDescent="0.3">
      <c r="A484" t="s">
        <v>344</v>
      </c>
      <c r="B484" t="s">
        <v>175</v>
      </c>
      <c r="C484" s="1" t="str">
        <f>HYPERLINK("https://k12wa.verified.cv/en/verify/48108271582769", "https://k12wa.verified.cv/en/verify/48108271582769")</f>
        <v>https://k12wa.verified.cv/en/verify/48108271582769</v>
      </c>
    </row>
    <row r="485" spans="1:3" x14ac:dyDescent="0.3">
      <c r="A485" t="s">
        <v>396</v>
      </c>
      <c r="B485" t="s">
        <v>295</v>
      </c>
      <c r="C485" s="1" t="str">
        <f>HYPERLINK("https://k12wa.verified.cv/en/verify/57945827521169", "https://k12wa.verified.cv/en/verify/57945827521169")</f>
        <v>https://k12wa.verified.cv/en/verify/57945827521169</v>
      </c>
    </row>
    <row r="486" spans="1:3" x14ac:dyDescent="0.3">
      <c r="A486" t="s">
        <v>191</v>
      </c>
      <c r="B486" t="s">
        <v>81</v>
      </c>
      <c r="C486" s="1" t="str">
        <f>HYPERLINK("https://k12wa.verified.cv/en/verify/25620700966981", "https://k12wa.verified.cv/en/verify/25620700966981")</f>
        <v>https://k12wa.verified.cv/en/verify/25620700966981</v>
      </c>
    </row>
    <row r="487" spans="1:3" x14ac:dyDescent="0.3">
      <c r="A487" t="s">
        <v>533</v>
      </c>
      <c r="B487" t="s">
        <v>141</v>
      </c>
      <c r="C487" s="1" t="str">
        <f>HYPERLINK("https://k12wa.verified.cv/en/verify/79758312591487", "https://k12wa.verified.cv/en/verify/79758312591487")</f>
        <v>https://k12wa.verified.cv/en/verify/79758312591487</v>
      </c>
    </row>
    <row r="488" spans="1:3" x14ac:dyDescent="0.3">
      <c r="A488" t="s">
        <v>39</v>
      </c>
      <c r="B488" t="s">
        <v>40</v>
      </c>
      <c r="C488" s="1" t="str">
        <f>HYPERLINK("https://k12wa.verified.cv/en/verify/63019224190071", "https://k12wa.verified.cv/en/verify/63019224190071")</f>
        <v>https://k12wa.verified.cv/en/verify/63019224190071</v>
      </c>
    </row>
    <row r="489" spans="1:3" x14ac:dyDescent="0.3">
      <c r="A489" t="s">
        <v>430</v>
      </c>
      <c r="B489" t="s">
        <v>1</v>
      </c>
      <c r="C489" s="1" t="str">
        <f>HYPERLINK("https://k12wa.verified.cv/en/verify/63231597531476", "https://k12wa.verified.cv/en/verify/63231597531476")</f>
        <v>https://k12wa.verified.cv/en/verify/63231597531476</v>
      </c>
    </row>
    <row r="490" spans="1:3" x14ac:dyDescent="0.3">
      <c r="A490" t="s">
        <v>188</v>
      </c>
      <c r="B490" t="s">
        <v>1</v>
      </c>
      <c r="C490" s="1" t="str">
        <f>HYPERLINK("https://k12wa.verified.cv/en/verify/25054715470238", "https://k12wa.verified.cv/en/verify/25054715470238")</f>
        <v>https://k12wa.verified.cv/en/verify/25054715470238</v>
      </c>
    </row>
    <row r="491" spans="1:3" x14ac:dyDescent="0.3">
      <c r="A491" t="s">
        <v>10</v>
      </c>
      <c r="B491" t="s">
        <v>11</v>
      </c>
      <c r="C491" s="1" t="str">
        <f>HYPERLINK("https://k12wa.verified.cv/en/verify/01382143917106", "https://k12wa.verified.cv/en/verify/01382143917106")</f>
        <v>https://k12wa.verified.cv/en/verify/01382143917106</v>
      </c>
    </row>
    <row r="492" spans="1:3" x14ac:dyDescent="0.3">
      <c r="A492" t="s">
        <v>361</v>
      </c>
      <c r="B492" t="s">
        <v>362</v>
      </c>
      <c r="C492" s="1" t="str">
        <f>HYPERLINK("https://k12wa.verified.cv/en/verify/56930891490907", "https://k12wa.verified.cv/en/verify/56930891490907")</f>
        <v>https://k12wa.verified.cv/en/verify/56930891490907</v>
      </c>
    </row>
    <row r="493" spans="1:3" x14ac:dyDescent="0.3">
      <c r="A493" t="s">
        <v>371</v>
      </c>
      <c r="B493" t="s">
        <v>1</v>
      </c>
      <c r="C493" s="1" t="str">
        <f>HYPERLINK("https://k12wa.verified.cv/en/verify/52403353535645", "https://k12wa.verified.cv/en/verify/52403353535645")</f>
        <v>https://k12wa.verified.cv/en/verify/52403353535645</v>
      </c>
    </row>
    <row r="494" spans="1:3" x14ac:dyDescent="0.3">
      <c r="A494" t="s">
        <v>580</v>
      </c>
      <c r="B494" t="s">
        <v>14</v>
      </c>
      <c r="C494" s="1" t="str">
        <f>HYPERLINK("https://k12wa.verified.cv/en/verify/88488883716779", "https://k12wa.verified.cv/en/verify/88488883716779")</f>
        <v>https://k12wa.verified.cv/en/verify/88488883716779</v>
      </c>
    </row>
    <row r="495" spans="1:3" x14ac:dyDescent="0.3">
      <c r="A495" t="s">
        <v>123</v>
      </c>
      <c r="B495" t="s">
        <v>38</v>
      </c>
      <c r="C495" s="1" t="str">
        <f>HYPERLINK("https://k12wa.verified.cv/en/verify/15298375035886", "https://k12wa.verified.cv/en/verify/15298375035886")</f>
        <v>https://k12wa.verified.cv/en/verify/15298375035886</v>
      </c>
    </row>
    <row r="496" spans="1:3" x14ac:dyDescent="0.3">
      <c r="A496" t="s">
        <v>221</v>
      </c>
      <c r="B496" t="s">
        <v>1</v>
      </c>
      <c r="C496" s="1" t="str">
        <f>HYPERLINK("https://k12wa.verified.cv/en/verify/30180527832101", "https://k12wa.verified.cv/en/verify/30180527832101")</f>
        <v>https://k12wa.verified.cv/en/verify/30180527832101</v>
      </c>
    </row>
    <row r="497" spans="1:3" x14ac:dyDescent="0.3">
      <c r="A497" t="s">
        <v>553</v>
      </c>
      <c r="B497" t="s">
        <v>1</v>
      </c>
      <c r="C497" s="1" t="str">
        <f>HYPERLINK("https://k12wa.verified.cv/en/verify/83192867430425", "https://k12wa.verified.cv/en/verify/83192867430425")</f>
        <v>https://k12wa.verified.cv/en/verify/83192867430425</v>
      </c>
    </row>
    <row r="498" spans="1:3" x14ac:dyDescent="0.3">
      <c r="A498" t="s">
        <v>78</v>
      </c>
      <c r="B498" t="s">
        <v>16</v>
      </c>
      <c r="C498" s="1" t="str">
        <f>HYPERLINK("https://k12wa.verified.cv/en/verify/11977113582594", "https://k12wa.verified.cv/en/verify/11977113582594")</f>
        <v>https://k12wa.verified.cv/en/verify/11977113582594</v>
      </c>
    </row>
    <row r="499" spans="1:3" x14ac:dyDescent="0.3">
      <c r="A499" t="s">
        <v>385</v>
      </c>
      <c r="B499" t="s">
        <v>171</v>
      </c>
      <c r="C499" s="1" t="str">
        <f>HYPERLINK("https://k12wa.verified.cv/en/verify/55528553784189", "https://k12wa.verified.cv/en/verify/55528553784189")</f>
        <v>https://k12wa.verified.cv/en/verify/55528553784189</v>
      </c>
    </row>
    <row r="500" spans="1:3" x14ac:dyDescent="0.3">
      <c r="A500" t="s">
        <v>448</v>
      </c>
      <c r="B500" t="s">
        <v>90</v>
      </c>
      <c r="C500" s="1" t="str">
        <f>HYPERLINK("https://k12wa.verified.cv/en/verify/66850120934011", "https://k12wa.verified.cv/en/verify/66850120934011")</f>
        <v>https://k12wa.verified.cv/en/verify/66850120934011</v>
      </c>
    </row>
    <row r="501" spans="1:3" x14ac:dyDescent="0.3">
      <c r="A501" t="s">
        <v>142</v>
      </c>
      <c r="B501" t="s">
        <v>3</v>
      </c>
      <c r="C501" s="1" t="str">
        <f>HYPERLINK("https://k12wa.verified.cv/en/verify/98458415310086", "https://k12wa.verified.cv/en/verify/98458415310086")</f>
        <v>https://k12wa.verified.cv/en/verify/98458415310086</v>
      </c>
    </row>
    <row r="502" spans="1:3" x14ac:dyDescent="0.3">
      <c r="A502" t="s">
        <v>480</v>
      </c>
      <c r="B502" t="s">
        <v>208</v>
      </c>
      <c r="C502" s="1" t="str">
        <f>HYPERLINK("https://k12wa.verified.cv/en/verify/73138102254385", "https://k12wa.verified.cv/en/verify/73138102254385")</f>
        <v>https://k12wa.verified.cv/en/verify/73138102254385</v>
      </c>
    </row>
    <row r="503" spans="1:3" x14ac:dyDescent="0.3">
      <c r="A503" t="s">
        <v>66</v>
      </c>
      <c r="B503" t="s">
        <v>25</v>
      </c>
      <c r="C503" s="1" t="str">
        <f>HYPERLINK("https://k12wa.verified.cv/en/verify/08298478354710", "https://k12wa.verified.cv/en/verify/08298478354710")</f>
        <v>https://k12wa.verified.cv/en/verify/08298478354710</v>
      </c>
    </row>
    <row r="504" spans="1:3" x14ac:dyDescent="0.3">
      <c r="A504" t="s">
        <v>455</v>
      </c>
      <c r="B504" t="s">
        <v>5</v>
      </c>
      <c r="C504" s="1" t="str">
        <f>HYPERLINK("https://k12wa.verified.cv/en/verify/68263462193202", "https://k12wa.verified.cv/en/verify/68263462193202")</f>
        <v>https://k12wa.verified.cv/en/verify/68263462193202</v>
      </c>
    </row>
    <row r="505" spans="1:3" x14ac:dyDescent="0.3">
      <c r="A505" t="s">
        <v>428</v>
      </c>
      <c r="B505" t="s">
        <v>16</v>
      </c>
      <c r="C505" s="1" t="str">
        <f>HYPERLINK("https://k12wa.verified.cv/en/verify/62951493681071", "https://k12wa.verified.cv/en/verify/62951493681071")</f>
        <v>https://k12wa.verified.cv/en/verify/62951493681071</v>
      </c>
    </row>
    <row r="506" spans="1:3" x14ac:dyDescent="0.3">
      <c r="A506" t="s">
        <v>250</v>
      </c>
      <c r="B506" t="s">
        <v>251</v>
      </c>
      <c r="C506" s="1" t="str">
        <f>HYPERLINK("https://k12wa.verified.cv/en/verify/34201248987777", "https://k12wa.verified.cv/en/verify/34201248987777")</f>
        <v>https://k12wa.verified.cv/en/verify/34201248987777</v>
      </c>
    </row>
    <row r="507" spans="1:3" x14ac:dyDescent="0.3">
      <c r="A507" t="s">
        <v>118</v>
      </c>
      <c r="B507" t="s">
        <v>119</v>
      </c>
      <c r="C507" s="1" t="str">
        <f>HYPERLINK("https://k12wa.verified.cv/en/verify/15066485251864", "https://k12wa.verified.cv/en/verify/15066485251864")</f>
        <v>https://k12wa.verified.cv/en/verify/15066485251864</v>
      </c>
    </row>
    <row r="508" spans="1:3" x14ac:dyDescent="0.3">
      <c r="A508" t="s">
        <v>437</v>
      </c>
      <c r="B508" t="s">
        <v>438</v>
      </c>
      <c r="C508" s="1" t="str">
        <f>HYPERLINK("https://k12wa.verified.cv/en/verify/64434797620241", "https://k12wa.verified.cv/en/verify/64434797620241")</f>
        <v>https://k12wa.verified.cv/en/verify/64434797620241</v>
      </c>
    </row>
    <row r="509" spans="1:3" x14ac:dyDescent="0.3">
      <c r="A509" t="s">
        <v>435</v>
      </c>
      <c r="B509" t="s">
        <v>1</v>
      </c>
      <c r="C509" s="1" t="str">
        <f>HYPERLINK("https://k12wa.verified.cv/en/verify/64289083954233", "https://k12wa.verified.cv/en/verify/64289083954233")</f>
        <v>https://k12wa.verified.cv/en/verify/64289083954233</v>
      </c>
    </row>
    <row r="510" spans="1:3" x14ac:dyDescent="0.3">
      <c r="A510" t="s">
        <v>8</v>
      </c>
      <c r="B510" t="s">
        <v>5</v>
      </c>
      <c r="C510" s="1" t="str">
        <f>HYPERLINK("https://k12wa.verified.cv/en/verify/87382687690626", "https://k12wa.verified.cv/en/verify/87382687690626")</f>
        <v>https://k12wa.verified.cv/en/verify/87382687690626</v>
      </c>
    </row>
    <row r="511" spans="1:3" x14ac:dyDescent="0.3">
      <c r="A511" t="s">
        <v>452</v>
      </c>
      <c r="B511" t="s">
        <v>230</v>
      </c>
      <c r="C511" s="1" t="str">
        <f>HYPERLINK("https://k12wa.verified.cv/en/verify/67701744508366", "https://k12wa.verified.cv/en/verify/67701744508366")</f>
        <v>https://k12wa.verified.cv/en/verify/67701744508366</v>
      </c>
    </row>
    <row r="512" spans="1:3" x14ac:dyDescent="0.3">
      <c r="A512" t="s">
        <v>42</v>
      </c>
      <c r="B512" t="s">
        <v>43</v>
      </c>
      <c r="C512" s="1" t="str">
        <f>HYPERLINK("https://k12wa.verified.cv/en/verify/04996678123393", "https://k12wa.verified.cv/en/verify/04996678123393")</f>
        <v>https://k12wa.verified.cv/en/verify/04996678123393</v>
      </c>
    </row>
    <row r="513" spans="1:3" x14ac:dyDescent="0.3">
      <c r="A513" t="s">
        <v>201</v>
      </c>
      <c r="B513" t="s">
        <v>60</v>
      </c>
      <c r="C513" s="1" t="str">
        <f>HYPERLINK("https://k12wa.verified.cv/en/verify/26946255768001", "https://k12wa.verified.cv/en/verify/26946255768001")</f>
        <v>https://k12wa.verified.cv/en/verify/26946255768001</v>
      </c>
    </row>
    <row r="514" spans="1:3" x14ac:dyDescent="0.3">
      <c r="A514" t="s">
        <v>398</v>
      </c>
      <c r="B514" t="s">
        <v>1</v>
      </c>
      <c r="C514" s="1" t="str">
        <f>HYPERLINK("https://k12wa.verified.cv/en/verify/58208213447557", "https://k12wa.verified.cv/en/verify/58208213447557")</f>
        <v>https://k12wa.verified.cv/en/verify/58208213447557</v>
      </c>
    </row>
    <row r="515" spans="1:3" x14ac:dyDescent="0.3">
      <c r="A515" t="s">
        <v>86</v>
      </c>
      <c r="B515" t="s">
        <v>87</v>
      </c>
      <c r="C515" s="1" t="str">
        <f>HYPERLINK("https://k12wa.verified.cv/en/verify/15520223026869", "https://k12wa.verified.cv/en/verify/15520223026869")</f>
        <v>https://k12wa.verified.cv/en/verify/15520223026869</v>
      </c>
    </row>
    <row r="516" spans="1:3" x14ac:dyDescent="0.3">
      <c r="A516" t="s">
        <v>578</v>
      </c>
      <c r="B516" t="s">
        <v>579</v>
      </c>
      <c r="C516" s="1" t="str">
        <f>HYPERLINK("https://k12wa.verified.cv/en/verify/88432405791286", "https://k12wa.verified.cv/en/verify/88432405791286")</f>
        <v>https://k12wa.verified.cv/en/verify/88432405791286</v>
      </c>
    </row>
    <row r="517" spans="1:3" x14ac:dyDescent="0.3">
      <c r="A517" t="s">
        <v>605</v>
      </c>
      <c r="B517" t="s">
        <v>1</v>
      </c>
      <c r="C517" s="1" t="str">
        <f>HYPERLINK("https://k12wa.verified.cv/en/verify/92478479922893", "https://k12wa.verified.cv/en/verify/92478479922893")</f>
        <v>https://k12wa.verified.cv/en/verify/92478479922893</v>
      </c>
    </row>
    <row r="518" spans="1:3" x14ac:dyDescent="0.3">
      <c r="A518" t="s">
        <v>500</v>
      </c>
      <c r="B518" t="s">
        <v>1</v>
      </c>
      <c r="C518" s="1" t="str">
        <f>HYPERLINK("https://k12wa.verified.cv/en/verify/75739174266114", "https://k12wa.verified.cv/en/verify/75739174266114")</f>
        <v>https://k12wa.verified.cv/en/verify/75739174266114</v>
      </c>
    </row>
    <row r="519" spans="1:3" x14ac:dyDescent="0.3">
      <c r="A519" t="s">
        <v>332</v>
      </c>
      <c r="B519" t="s">
        <v>262</v>
      </c>
      <c r="C519" s="1" t="str">
        <f>HYPERLINK("https://k12wa.verified.cv/en/verify/85694019962101", "https://k12wa.verified.cv/en/verify/85694019962101")</f>
        <v>https://k12wa.verified.cv/en/verify/85694019962101</v>
      </c>
    </row>
    <row r="520" spans="1:3" x14ac:dyDescent="0.3">
      <c r="A520" t="s">
        <v>254</v>
      </c>
      <c r="B520" t="s">
        <v>255</v>
      </c>
      <c r="C520" s="1" t="str">
        <f>HYPERLINK("https://k12wa.verified.cv/en/verify/34743147213658", "https://k12wa.verified.cv/en/verify/34743147213658")</f>
        <v>https://k12wa.verified.cv/en/verify/34743147213658</v>
      </c>
    </row>
    <row r="521" spans="1:3" x14ac:dyDescent="0.3">
      <c r="A521" t="s">
        <v>239</v>
      </c>
      <c r="B521" t="s">
        <v>38</v>
      </c>
      <c r="C521" s="1" t="str">
        <f>HYPERLINK("https://k12wa.verified.cv/en/verify/32316802420379", "https://k12wa.verified.cv/en/verify/32316802420379")</f>
        <v>https://k12wa.verified.cv/en/verify/32316802420379</v>
      </c>
    </row>
    <row r="522" spans="1:3" x14ac:dyDescent="0.3">
      <c r="A522" t="s">
        <v>20</v>
      </c>
      <c r="B522" t="s">
        <v>16</v>
      </c>
      <c r="C522" s="1" t="str">
        <f>HYPERLINK("https://k12wa.verified.cv/en/verify/63073181873831", "https://k12wa.verified.cv/en/verify/63073181873831")</f>
        <v>https://k12wa.verified.cv/en/verify/63073181873831</v>
      </c>
    </row>
    <row r="523" spans="1:3" x14ac:dyDescent="0.3">
      <c r="A523" t="s">
        <v>587</v>
      </c>
      <c r="B523" t="s">
        <v>152</v>
      </c>
      <c r="C523" s="1" t="str">
        <f>HYPERLINK("https://k12wa.verified.cv/en/verify/89844534606259", "https://k12wa.verified.cv/en/verify/89844534606259")</f>
        <v>https://k12wa.verified.cv/en/verify/89844534606259</v>
      </c>
    </row>
    <row r="524" spans="1:3" x14ac:dyDescent="0.3">
      <c r="A524" t="s">
        <v>387</v>
      </c>
      <c r="B524" t="s">
        <v>141</v>
      </c>
      <c r="C524" s="1" t="str">
        <f>HYPERLINK("https://k12wa.verified.cv/en/verify/55961627949615", "https://k12wa.verified.cv/en/verify/55961627949615")</f>
        <v>https://k12wa.verified.cv/en/verify/55961627949615</v>
      </c>
    </row>
    <row r="525" spans="1:3" x14ac:dyDescent="0.3">
      <c r="A525" t="s">
        <v>471</v>
      </c>
      <c r="B525" t="s">
        <v>185</v>
      </c>
      <c r="C525" s="1" t="str">
        <f>HYPERLINK("https://k12wa.verified.cv/en/verify/71520374280662", "https://k12wa.verified.cv/en/verify/71520374280662")</f>
        <v>https://k12wa.verified.cv/en/verify/71520374280662</v>
      </c>
    </row>
    <row r="526" spans="1:3" x14ac:dyDescent="0.3">
      <c r="A526" t="s">
        <v>2</v>
      </c>
      <c r="B526" t="s">
        <v>81</v>
      </c>
      <c r="C526" s="1" t="str">
        <f>HYPERLINK("https://k12wa.verified.cv/en/verify/61935528213968", "https://k12wa.verified.cv/en/verify/61935528213968")</f>
        <v>https://k12wa.verified.cv/en/verify/61935528213968</v>
      </c>
    </row>
    <row r="527" spans="1:3" x14ac:dyDescent="0.3">
      <c r="A527" t="s">
        <v>260</v>
      </c>
      <c r="B527" t="s">
        <v>1</v>
      </c>
      <c r="C527" s="1" t="str">
        <f>HYPERLINK("https://k12wa.verified.cv/en/verify/34915106428588", "https://k12wa.verified.cv/en/verify/34915106428588")</f>
        <v>https://k12wa.verified.cv/en/verify/34915106428588</v>
      </c>
    </row>
    <row r="528" spans="1:3" x14ac:dyDescent="0.3">
      <c r="A528" t="s">
        <v>528</v>
      </c>
      <c r="B528" t="s">
        <v>25</v>
      </c>
      <c r="C528" s="1" t="str">
        <f>HYPERLINK("https://k12wa.verified.cv/en/verify/79384193469453", "https://k12wa.verified.cv/en/verify/79384193469453")</f>
        <v>https://k12wa.verified.cv/en/verify/79384193469453</v>
      </c>
    </row>
    <row r="529" spans="1:3" x14ac:dyDescent="0.3">
      <c r="A529" t="s">
        <v>59</v>
      </c>
      <c r="B529" t="s">
        <v>60</v>
      </c>
      <c r="C529" s="1" t="str">
        <f>HYPERLINK("https://k12wa.verified.cv/en/verify/06968607693951", "https://k12wa.verified.cv/en/verify/06968607693951")</f>
        <v>https://k12wa.verified.cv/en/verify/06968607693951</v>
      </c>
    </row>
    <row r="530" spans="1:3" x14ac:dyDescent="0.3">
      <c r="A530" t="s">
        <v>389</v>
      </c>
      <c r="B530" t="s">
        <v>25</v>
      </c>
      <c r="C530" s="1" t="str">
        <f>HYPERLINK("https://k12wa.verified.cv/en/verify/56222846000617", "https://k12wa.verified.cv/en/verify/56222846000617")</f>
        <v>https://k12wa.verified.cv/en/verify/56222846000617</v>
      </c>
    </row>
    <row r="531" spans="1:3" x14ac:dyDescent="0.3">
      <c r="A531" t="s">
        <v>179</v>
      </c>
      <c r="B531" t="s">
        <v>227</v>
      </c>
      <c r="C531" s="1" t="str">
        <f>HYPERLINK("https://k12wa.verified.cv/en/verify/69705262067551", "https://k12wa.verified.cv/en/verify/69705262067551")</f>
        <v>https://k12wa.verified.cv/en/verify/69705262067551</v>
      </c>
    </row>
    <row r="532" spans="1:3" x14ac:dyDescent="0.3">
      <c r="A532" t="s">
        <v>517</v>
      </c>
      <c r="B532" t="s">
        <v>187</v>
      </c>
      <c r="C532" s="1" t="str">
        <f>HYPERLINK("https://k12wa.verified.cv/en/verify/77552174577559", "https://k12wa.verified.cv/en/verify/77552174577559")</f>
        <v>https://k12wa.verified.cv/en/verify/77552174577559</v>
      </c>
    </row>
    <row r="533" spans="1:3" x14ac:dyDescent="0.3">
      <c r="A533" t="s">
        <v>19</v>
      </c>
      <c r="B533" t="s">
        <v>11</v>
      </c>
      <c r="C533" s="1" t="str">
        <f>HYPERLINK("https://k12wa.verified.cv/en/verify/01962586779049", "https://k12wa.verified.cv/en/verify/01962586779049")</f>
        <v>https://k12wa.verified.cv/en/verify/01962586779049</v>
      </c>
    </row>
    <row r="534" spans="1:3" x14ac:dyDescent="0.3">
      <c r="A534" t="s">
        <v>157</v>
      </c>
      <c r="B534" t="s">
        <v>158</v>
      </c>
      <c r="C534" s="1" t="str">
        <f>HYPERLINK("https://k12wa.verified.cv/en/verify/19859580081365", "https://k12wa.verified.cv/en/verify/19859580081365")</f>
        <v>https://k12wa.verified.cv/en/verify/19859580081365</v>
      </c>
    </row>
    <row r="535" spans="1:3" x14ac:dyDescent="0.3">
      <c r="A535" t="s">
        <v>542</v>
      </c>
      <c r="B535" t="s">
        <v>145</v>
      </c>
      <c r="C535" s="1" t="str">
        <f>HYPERLINK("https://k12wa.verified.cv/en/verify/80879290280466", "https://k12wa.verified.cv/en/verify/80879290280466")</f>
        <v>https://k12wa.verified.cv/en/verify/80879290280466</v>
      </c>
    </row>
    <row r="536" spans="1:3" x14ac:dyDescent="0.3">
      <c r="A536" t="s">
        <v>17</v>
      </c>
      <c r="B536" t="s">
        <v>18</v>
      </c>
      <c r="C536" s="1" t="str">
        <f>HYPERLINK("https://k12wa.verified.cv/en/verify/01928880997771", "https://k12wa.verified.cv/en/verify/01928880997771")</f>
        <v>https://k12wa.verified.cv/en/verify/01928880997771</v>
      </c>
    </row>
    <row r="537" spans="1:3" x14ac:dyDescent="0.3">
      <c r="A537" t="s">
        <v>326</v>
      </c>
      <c r="B537" t="s">
        <v>25</v>
      </c>
      <c r="C537" s="1" t="str">
        <f>HYPERLINK("https://k12wa.verified.cv/en/verify/83694672099474", "https://k12wa.verified.cv/en/verify/83694672099474")</f>
        <v>https://k12wa.verified.cv/en/verify/83694672099474</v>
      </c>
    </row>
    <row r="538" spans="1:3" x14ac:dyDescent="0.3">
      <c r="A538" t="s">
        <v>118</v>
      </c>
      <c r="B538" t="s">
        <v>262</v>
      </c>
      <c r="C538" s="1" t="str">
        <f>HYPERLINK("https://k12wa.verified.cv/en/verify/35122557341155", "https://k12wa.verified.cv/en/verify/35122557341155")</f>
        <v>https://k12wa.verified.cv/en/verify/35122557341155</v>
      </c>
    </row>
    <row r="539" spans="1:3" x14ac:dyDescent="0.3">
      <c r="A539" t="s">
        <v>439</v>
      </c>
      <c r="B539" t="s">
        <v>156</v>
      </c>
      <c r="C539" s="1" t="str">
        <f>HYPERLINK("https://k12wa.verified.cv/en/verify/64593282383486", "https://k12wa.verified.cv/en/verify/64593282383486")</f>
        <v>https://k12wa.verified.cv/en/verify/64593282383486</v>
      </c>
    </row>
    <row r="540" spans="1:3" x14ac:dyDescent="0.3">
      <c r="A540" t="s">
        <v>550</v>
      </c>
      <c r="B540" t="s">
        <v>92</v>
      </c>
      <c r="C540" s="1" t="str">
        <f>HYPERLINK("https://k12wa.verified.cv/en/verify/82606780579759", "https://k12wa.verified.cv/en/verify/82606780579759")</f>
        <v>https://k12wa.verified.cv/en/verify/82606780579759</v>
      </c>
    </row>
    <row r="541" spans="1:3" x14ac:dyDescent="0.3">
      <c r="A541" t="s">
        <v>607</v>
      </c>
      <c r="B541" t="s">
        <v>1</v>
      </c>
      <c r="C541" s="1" t="str">
        <f>HYPERLINK("https://k12wa.verified.cv/en/verify/92825557040070", "https://k12wa.verified.cv/en/verify/92825557040070")</f>
        <v>https://k12wa.verified.cv/en/verify/92825557040070</v>
      </c>
    </row>
    <row r="542" spans="1:3" x14ac:dyDescent="0.3">
      <c r="A542" t="s">
        <v>593</v>
      </c>
      <c r="B542" t="s">
        <v>1</v>
      </c>
      <c r="C542" s="1" t="str">
        <f>HYPERLINK("https://k12wa.verified.cv/en/verify/90511445500433", "https://k12wa.verified.cv/en/verify/90511445500433")</f>
        <v>https://k12wa.verified.cv/en/verify/90511445500433</v>
      </c>
    </row>
    <row r="543" spans="1:3" x14ac:dyDescent="0.3">
      <c r="A543" t="s">
        <v>443</v>
      </c>
      <c r="B543" t="s">
        <v>1</v>
      </c>
      <c r="C543" s="1" t="str">
        <f>HYPERLINK("https://k12wa.verified.cv/en/verify/65826806695977", "https://k12wa.verified.cv/en/verify/65826806695977")</f>
        <v>https://k12wa.verified.cv/en/verify/65826806695977</v>
      </c>
    </row>
    <row r="544" spans="1:3" x14ac:dyDescent="0.3">
      <c r="A544" t="s">
        <v>263</v>
      </c>
      <c r="B544" t="s">
        <v>25</v>
      </c>
      <c r="C544" s="1" t="str">
        <f>HYPERLINK("https://k12wa.verified.cv/en/verify/35247133642083", "https://k12wa.verified.cv/en/verify/35247133642083")</f>
        <v>https://k12wa.verified.cv/en/verify/35247133642083</v>
      </c>
    </row>
    <row r="545" spans="1:3" x14ac:dyDescent="0.3">
      <c r="A545" t="s">
        <v>151</v>
      </c>
      <c r="B545" t="s">
        <v>152</v>
      </c>
      <c r="C545" s="1" t="str">
        <f>HYPERLINK("https://k12wa.verified.cv/en/verify/19774270243908", "https://k12wa.verified.cv/en/verify/19774270243908")</f>
        <v>https://k12wa.verified.cv/en/verify/19774270243908</v>
      </c>
    </row>
    <row r="546" spans="1:3" x14ac:dyDescent="0.3">
      <c r="A546" t="s">
        <v>356</v>
      </c>
      <c r="B546" t="s">
        <v>1</v>
      </c>
      <c r="C546" s="1" t="str">
        <f>HYPERLINK("https://k12wa.verified.cv/en/verify/50091435608432", "https://k12wa.verified.cv/en/verify/50091435608432")</f>
        <v>https://k12wa.verified.cv/en/verify/50091435608432</v>
      </c>
    </row>
    <row r="547" spans="1:3" x14ac:dyDescent="0.3">
      <c r="A547" t="s">
        <v>415</v>
      </c>
      <c r="B547" t="s">
        <v>416</v>
      </c>
      <c r="C547" s="1" t="str">
        <f>HYPERLINK("https://k12wa.verified.cv/en/verify/60437038457153", "https://k12wa.verified.cv/en/verify/60437038457153")</f>
        <v>https://k12wa.verified.cv/en/verify/60437038457153</v>
      </c>
    </row>
    <row r="548" spans="1:3" x14ac:dyDescent="0.3">
      <c r="A548" t="s">
        <v>616</v>
      </c>
      <c r="B548" t="s">
        <v>276</v>
      </c>
      <c r="C548" s="1" t="str">
        <f>HYPERLINK("https://k12wa.verified.cv/en/verify/94158530668311", "https://k12wa.verified.cv/en/verify/94158530668311")</f>
        <v>https://k12wa.verified.cv/en/verify/94158530668311</v>
      </c>
    </row>
    <row r="549" spans="1:3" x14ac:dyDescent="0.3">
      <c r="A549" t="s">
        <v>91</v>
      </c>
      <c r="B549" t="s">
        <v>92</v>
      </c>
      <c r="C549" s="1" t="str">
        <f>HYPERLINK("https://k12wa.verified.cv/en/verify/11812948946098", "https://k12wa.verified.cv/en/verify/11812948946098")</f>
        <v>https://k12wa.verified.cv/en/verify/11812948946098</v>
      </c>
    </row>
    <row r="550" spans="1:3" x14ac:dyDescent="0.3">
      <c r="A550" t="s">
        <v>198</v>
      </c>
      <c r="B550" t="s">
        <v>110</v>
      </c>
      <c r="C550" s="1" t="str">
        <f>HYPERLINK("https://k12wa.verified.cv/en/verify/26687069814577", "https://k12wa.verified.cv/en/verify/26687069814577")</f>
        <v>https://k12wa.verified.cv/en/verify/26687069814577</v>
      </c>
    </row>
    <row r="551" spans="1:3" x14ac:dyDescent="0.3">
      <c r="A551" t="s">
        <v>297</v>
      </c>
      <c r="B551" t="s">
        <v>43</v>
      </c>
      <c r="C551" s="1" t="str">
        <f>HYPERLINK("https://k12wa.verified.cv/en/verify/47051793776363", "https://k12wa.verified.cv/en/verify/47051793776363")</f>
        <v>https://k12wa.verified.cv/en/verify/47051793776363</v>
      </c>
    </row>
    <row r="552" spans="1:3" x14ac:dyDescent="0.3">
      <c r="A552" t="s">
        <v>350</v>
      </c>
      <c r="B552" t="s">
        <v>276</v>
      </c>
      <c r="C552" s="1" t="str">
        <f>HYPERLINK("https://k12wa.verified.cv/en/verify/48924494496418", "https://k12wa.verified.cv/en/verify/48924494496418")</f>
        <v>https://k12wa.verified.cv/en/verify/48924494496418</v>
      </c>
    </row>
    <row r="553" spans="1:3" x14ac:dyDescent="0.3">
      <c r="A553" t="s">
        <v>329</v>
      </c>
      <c r="B553" t="s">
        <v>330</v>
      </c>
      <c r="C553" s="1" t="str">
        <f>HYPERLINK("https://k12wa.verified.cv/en/verify/45540408623717", "https://k12wa.verified.cv/en/verify/45540408623717")</f>
        <v>https://k12wa.verified.cv/en/verify/45540408623717</v>
      </c>
    </row>
    <row r="554" spans="1:3" x14ac:dyDescent="0.3">
      <c r="A554" t="s">
        <v>467</v>
      </c>
      <c r="B554" t="s">
        <v>468</v>
      </c>
      <c r="C554" s="1" t="str">
        <f>HYPERLINK("https://k12wa.verified.cv/en/verify/70580500360995", "https://k12wa.verified.cv/en/verify/70580500360995")</f>
        <v>https://k12wa.verified.cv/en/verify/70580500360995</v>
      </c>
    </row>
    <row r="555" spans="1:3" x14ac:dyDescent="0.3">
      <c r="A555" t="s">
        <v>220</v>
      </c>
      <c r="B555" t="s">
        <v>141</v>
      </c>
      <c r="C555" s="1" t="str">
        <f>HYPERLINK("https://k12wa.verified.cv/en/verify/30088734980951", "https://k12wa.verified.cv/en/verify/30088734980951")</f>
        <v>https://k12wa.verified.cv/en/verify/30088734980951</v>
      </c>
    </row>
    <row r="556" spans="1:3" x14ac:dyDescent="0.3">
      <c r="A556" t="s">
        <v>619</v>
      </c>
      <c r="B556" t="s">
        <v>336</v>
      </c>
      <c r="C556" s="1" t="str">
        <f>HYPERLINK("https://k12wa.verified.cv/en/verify/95412082295849", "https://k12wa.verified.cv/en/verify/95412082295849")</f>
        <v>https://k12wa.verified.cv/en/verify/95412082295849</v>
      </c>
    </row>
    <row r="557" spans="1:3" x14ac:dyDescent="0.3">
      <c r="A557" t="s">
        <v>481</v>
      </c>
      <c r="B557" t="s">
        <v>276</v>
      </c>
      <c r="C557" s="1" t="str">
        <f>HYPERLINK("https://k12wa.verified.cv/en/verify/89632156214779", "https://k12wa.verified.cv/en/verify/89632156214779")</f>
        <v>https://k12wa.verified.cv/en/verify/89632156214779</v>
      </c>
    </row>
    <row r="558" spans="1:3" x14ac:dyDescent="0.3">
      <c r="A558" t="s">
        <v>487</v>
      </c>
      <c r="B558" t="s">
        <v>488</v>
      </c>
      <c r="C558" s="1" t="str">
        <f>HYPERLINK("https://k12wa.verified.cv/en/verify/74250524071852", "https://k12wa.verified.cv/en/verify/74250524071852")</f>
        <v>https://k12wa.verified.cv/en/verify/74250524071852</v>
      </c>
    </row>
    <row r="559" spans="1:3" x14ac:dyDescent="0.3">
      <c r="A559" t="s">
        <v>204</v>
      </c>
      <c r="B559" t="s">
        <v>205</v>
      </c>
      <c r="C559" s="1" t="str">
        <f>HYPERLINK("https://k12wa.verified.cv/en/verify/27170461722889", "https://k12wa.verified.cv/en/verify/27170461722889")</f>
        <v>https://k12wa.verified.cv/en/verify/27170461722889</v>
      </c>
    </row>
    <row r="560" spans="1:3" x14ac:dyDescent="0.3">
      <c r="A560" t="s">
        <v>523</v>
      </c>
      <c r="B560" t="s">
        <v>282</v>
      </c>
      <c r="C560" s="1" t="str">
        <f>HYPERLINK("https://k12wa.verified.cv/en/verify/78560228824943", "https://k12wa.verified.cv/en/verify/78560228824943")</f>
        <v>https://k12wa.verified.cv/en/verify/78560228824943</v>
      </c>
    </row>
    <row r="561" spans="1:3" x14ac:dyDescent="0.3">
      <c r="A561" t="s">
        <v>6</v>
      </c>
      <c r="B561" t="s">
        <v>7</v>
      </c>
      <c r="C561" s="1" t="str">
        <f>HYPERLINK("https://k12wa.verified.cv/en/verify/00934672437971", "https://k12wa.verified.cv/en/verify/00934672437971")</f>
        <v>https://k12wa.verified.cv/en/verify/00934672437971</v>
      </c>
    </row>
    <row r="562" spans="1:3" x14ac:dyDescent="0.3">
      <c r="A562" t="s">
        <v>372</v>
      </c>
      <c r="B562" t="s">
        <v>373</v>
      </c>
      <c r="C562" s="1" t="str">
        <f>HYPERLINK("https://k12wa.verified.cv/en/verify/52543771297230", "https://k12wa.verified.cv/en/verify/52543771297230")</f>
        <v>https://k12wa.verified.cv/en/verify/52543771297230</v>
      </c>
    </row>
    <row r="563" spans="1:3" x14ac:dyDescent="0.3">
      <c r="A563" t="s">
        <v>422</v>
      </c>
      <c r="B563" t="s">
        <v>1</v>
      </c>
      <c r="C563" s="1" t="str">
        <f>HYPERLINK("https://k12wa.verified.cv/en/verify/61988598415512", "https://k12wa.verified.cv/en/verify/61988598415512")</f>
        <v>https://k12wa.verified.cv/en/verify/61988598415512</v>
      </c>
    </row>
    <row r="564" spans="1:3" x14ac:dyDescent="0.3">
      <c r="A564" t="s">
        <v>15</v>
      </c>
      <c r="B564" t="s">
        <v>16</v>
      </c>
      <c r="C564" s="1" t="str">
        <f>HYPERLINK("https://k12wa.verified.cv/en/verify/01857408153166", "https://k12wa.verified.cv/en/verify/01857408153166")</f>
        <v>https://k12wa.verified.cv/en/verify/01857408153166</v>
      </c>
    </row>
    <row r="565" spans="1:3" x14ac:dyDescent="0.3">
      <c r="A565" t="s">
        <v>286</v>
      </c>
      <c r="B565" t="s">
        <v>25</v>
      </c>
      <c r="C565" s="1" t="str">
        <f>HYPERLINK("https://k12wa.verified.cv/en/verify/38286270705581", "https://k12wa.verified.cv/en/verify/38286270705581")</f>
        <v>https://k12wa.verified.cv/en/verify/38286270705581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Overview Report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Colton Kaltenfeldt (SBE)</cp:lastModifiedBy>
  <dcterms:modified xsi:type="dcterms:W3CDTF">2025-09-24T22:45:29Z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5f431-4c8c-42c6-a5a5-ba6d3bdea585_Enabled">
    <vt:lpwstr>true</vt:lpwstr>
  </property>
  <property fmtid="{D5CDD505-2E9C-101B-9397-08002B2CF9AE}" pid="3" name="MSIP_Label_9145f431-4c8c-42c6-a5a5-ba6d3bdea585_SetDate">
    <vt:lpwstr>2025-08-20T18:35:44Z</vt:lpwstr>
  </property>
  <property fmtid="{D5CDD505-2E9C-101B-9397-08002B2CF9AE}" pid="4" name="MSIP_Label_9145f431-4c8c-42c6-a5a5-ba6d3bdea585_Method">
    <vt:lpwstr>Standard</vt:lpwstr>
  </property>
  <property fmtid="{D5CDD505-2E9C-101B-9397-08002B2CF9AE}" pid="5" name="MSIP_Label_9145f431-4c8c-42c6-a5a5-ba6d3bdea585_Name">
    <vt:lpwstr>defa4170-0d19-0005-0004-bc88714345d2</vt:lpwstr>
  </property>
  <property fmtid="{D5CDD505-2E9C-101B-9397-08002B2CF9AE}" pid="6" name="MSIP_Label_9145f431-4c8c-42c6-a5a5-ba6d3bdea585_SiteId">
    <vt:lpwstr>b2fe5ccf-10a5-46fe-ae45-a0267412af7a</vt:lpwstr>
  </property>
  <property fmtid="{D5CDD505-2E9C-101B-9397-08002B2CF9AE}" pid="7" name="MSIP_Label_9145f431-4c8c-42c6-a5a5-ba6d3bdea585_ActionId">
    <vt:lpwstr>d07ac9e7-4dcd-4b2c-a498-d391d4d7153b</vt:lpwstr>
  </property>
  <property fmtid="{D5CDD505-2E9C-101B-9397-08002B2CF9AE}" pid="8" name="MSIP_Label_9145f431-4c8c-42c6-a5a5-ba6d3bdea585_ContentBits">
    <vt:lpwstr>0</vt:lpwstr>
  </property>
  <property fmtid="{D5CDD505-2E9C-101B-9397-08002B2CF9AE}" pid="9" name="MSIP_Label_9145f431-4c8c-42c6-a5a5-ba6d3bdea585_Tag">
    <vt:lpwstr>10, 3, 0, 1</vt:lpwstr>
  </property>
</Properties>
</file>